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https://jekabpilslv-my.sharepoint.com/personal/sandra_gogule_jekabpils_lv/Documents/Documents/ATT_PROGRAM_2021_2025/2023/06_01_2022/"/>
    </mc:Choice>
  </mc:AlternateContent>
  <xr:revisionPtr revIDLastSave="5" documentId="8_{8C5163C6-0FC9-4DB3-8E8E-B1E3AC8F2D53}" xr6:coauthVersionLast="47" xr6:coauthVersionMax="47" xr10:uidLastSave="{911D922A-1E75-406A-87B2-8B14A719E24D}"/>
  <bookViews>
    <workbookView xWindow="-120" yWindow="-120" windowWidth="29040" windowHeight="15840" activeTab="1" xr2:uid="{00000000-000D-0000-FFFF-FFFF00000000}"/>
  </bookViews>
  <sheets>
    <sheet name="Titullapa" sheetId="6" r:id="rId1"/>
    <sheet name="Investiciju_plans" sheetId="7" r:id="rId2"/>
    <sheet name="Pielikums_saraksts_163.projekts" sheetId="9" r:id="rId3"/>
    <sheet name="Kopsavilkums" sheetId="10" r:id="rId4"/>
  </sheets>
  <definedNames>
    <definedName name="_xlnm.Print_Area" localSheetId="2">Pielikums_saraksts_163.projekts!$A$1:$A$97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4" i="7" l="1"/>
  <c r="A109" i="7" l="1"/>
  <c r="A110" i="7" s="1"/>
  <c r="E109" i="7"/>
  <c r="E110" i="7"/>
  <c r="D109" i="7"/>
  <c r="D110" i="7" l="1"/>
  <c r="C148" i="7"/>
  <c r="D148" i="7"/>
  <c r="C180" i="7" l="1"/>
  <c r="F180" i="7" s="1"/>
  <c r="C79" i="7"/>
  <c r="F179" i="7"/>
  <c r="C179" i="7" s="1"/>
  <c r="F178" i="7"/>
  <c r="F207" i="7" l="1"/>
  <c r="D207" i="7"/>
  <c r="D226" i="7"/>
  <c r="A288" i="7"/>
  <c r="C103" i="7"/>
  <c r="F236" i="7"/>
  <c r="D236" i="7"/>
  <c r="E248" i="7"/>
  <c r="D248" i="7"/>
  <c r="F217" i="7" l="1"/>
  <c r="D217" i="7"/>
  <c r="F218" i="7"/>
  <c r="D218" i="7"/>
  <c r="F219" i="7"/>
  <c r="D219" i="7"/>
  <c r="F213" i="7"/>
  <c r="D213" i="7"/>
  <c r="F215" i="7"/>
  <c r="D215" i="7"/>
  <c r="F214" i="7"/>
  <c r="D214" i="7"/>
  <c r="F216" i="7"/>
  <c r="D216" i="7"/>
  <c r="F212" i="7"/>
  <c r="D212" i="7"/>
  <c r="F211" i="7"/>
  <c r="D211" i="7"/>
  <c r="F210" i="7" l="1"/>
  <c r="D210" i="7"/>
  <c r="E192" i="7" l="1"/>
  <c r="D192" i="7"/>
  <c r="E131" i="7" l="1"/>
  <c r="E49" i="7"/>
  <c r="F48" i="7"/>
  <c r="D48" i="7"/>
  <c r="C96" i="7"/>
  <c r="E191" i="7" l="1"/>
  <c r="D191" i="7"/>
  <c r="D203" i="7" s="1"/>
  <c r="E195" i="7"/>
  <c r="E86" i="7"/>
  <c r="E88" i="7" s="1"/>
  <c r="E255" i="7"/>
  <c r="E149" i="7"/>
  <c r="E165" i="7" s="1"/>
  <c r="D149" i="7"/>
  <c r="D165" i="7" s="1"/>
  <c r="F66" i="7"/>
  <c r="D66" i="7"/>
  <c r="D88" i="7" s="1"/>
  <c r="E55" i="7"/>
  <c r="E62" i="7" s="1"/>
  <c r="D55" i="7"/>
  <c r="D62" i="7" s="1"/>
  <c r="D257" i="7"/>
  <c r="E257" i="7"/>
  <c r="F257" i="7"/>
  <c r="C257" i="7"/>
  <c r="C14" i="10" s="1"/>
  <c r="D229" i="7"/>
  <c r="E229" i="7"/>
  <c r="F229" i="7"/>
  <c r="C229" i="7"/>
  <c r="C13" i="10" s="1"/>
  <c r="F203" i="7"/>
  <c r="C203" i="7"/>
  <c r="C12" i="10" s="1"/>
  <c r="D187" i="7"/>
  <c r="E187" i="7"/>
  <c r="F187" i="7"/>
  <c r="C187" i="7"/>
  <c r="C11" i="10" s="1"/>
  <c r="F165" i="7"/>
  <c r="C165" i="7"/>
  <c r="C10" i="10" s="1"/>
  <c r="D141" i="7"/>
  <c r="E141" i="7"/>
  <c r="F141" i="7"/>
  <c r="C141" i="7"/>
  <c r="C9" i="10" s="1"/>
  <c r="D117" i="7"/>
  <c r="E117" i="7"/>
  <c r="F117" i="7"/>
  <c r="C117" i="7"/>
  <c r="C8" i="10" s="1"/>
  <c r="C88" i="7"/>
  <c r="C7" i="10" s="1"/>
  <c r="F62" i="7"/>
  <c r="C62" i="7"/>
  <c r="C6" i="10" s="1"/>
  <c r="F49" i="7"/>
  <c r="D274" i="7"/>
  <c r="E274" i="7"/>
  <c r="F274" i="7"/>
  <c r="C274" i="7"/>
  <c r="C15" i="10" s="1"/>
  <c r="D285" i="7"/>
  <c r="E285" i="7"/>
  <c r="F285" i="7"/>
  <c r="C285" i="7"/>
  <c r="C16" i="10" s="1"/>
  <c r="A9" i="7"/>
  <c r="A10" i="7" s="1"/>
  <c r="A11" i="7" s="1"/>
  <c r="A12" i="7" s="1"/>
  <c r="A13" i="7" s="1"/>
  <c r="A14" i="7" s="1"/>
  <c r="A18" i="7" s="1"/>
  <c r="A19" i="7" s="1"/>
  <c r="A20" i="7" s="1"/>
  <c r="A21" i="7" s="1"/>
  <c r="A22" i="7" s="1"/>
  <c r="A23" i="7" s="1"/>
  <c r="A24" i="7" s="1"/>
  <c r="A25" i="7" s="1"/>
  <c r="A26" i="7" s="1"/>
  <c r="A27" i="7" s="1"/>
  <c r="A30" i="7" s="1"/>
  <c r="A31" i="7" s="1"/>
  <c r="A34" i="7" s="1"/>
  <c r="A35" i="7" s="1"/>
  <c r="A36" i="7" s="1"/>
  <c r="A39" i="7" s="1"/>
  <c r="A40" i="7" s="1"/>
  <c r="A41" i="7" s="1"/>
  <c r="A42" i="7" s="1"/>
  <c r="A43" i="7" s="1"/>
  <c r="A44" i="7" s="1"/>
  <c r="A45" i="7" s="1"/>
  <c r="A46" i="7" s="1"/>
  <c r="A47" i="7" s="1"/>
  <c r="F80" i="7"/>
  <c r="D41" i="7"/>
  <c r="D49" i="7" s="1"/>
  <c r="C41" i="7"/>
  <c r="D298" i="7"/>
  <c r="E298" i="7"/>
  <c r="F298" i="7"/>
  <c r="C298" i="7"/>
  <c r="C17" i="10" s="1"/>
  <c r="D308" i="7"/>
  <c r="E308" i="7"/>
  <c r="F308" i="7"/>
  <c r="C308" i="7"/>
  <c r="C18" i="10" s="1"/>
  <c r="F15" i="7"/>
  <c r="C14" i="7"/>
  <c r="E14" i="7" s="1"/>
  <c r="E15" i="7" s="1"/>
  <c r="A48" i="7" l="1"/>
  <c r="A52" i="7" s="1"/>
  <c r="A53" i="7" s="1"/>
  <c r="A54" i="7" s="1"/>
  <c r="A55" i="7" s="1"/>
  <c r="A56" i="7" s="1"/>
  <c r="A57" i="7" s="1"/>
  <c r="A58" i="7" s="1"/>
  <c r="A61" i="7" s="1"/>
  <c r="A65" i="7" s="1"/>
  <c r="A66" i="7" s="1"/>
  <c r="A67" i="7" s="1"/>
  <c r="A68" i="7" s="1"/>
  <c r="A69" i="7" s="1"/>
  <c r="A70" i="7" s="1"/>
  <c r="A71" i="7" s="1"/>
  <c r="A72" i="7" s="1"/>
  <c r="A75" i="7" s="1"/>
  <c r="A78" i="7" s="1"/>
  <c r="C49" i="7"/>
  <c r="C5" i="10" s="1"/>
  <c r="E203" i="7"/>
  <c r="F88" i="7"/>
  <c r="C15" i="7"/>
  <c r="C4" i="10" s="1"/>
  <c r="D14" i="7"/>
  <c r="D15" i="7" s="1"/>
  <c r="A79" i="7" l="1"/>
  <c r="A80" i="7" s="1"/>
  <c r="A81" i="7" s="1"/>
  <c r="A82" i="7" s="1"/>
  <c r="A83" i="7" s="1"/>
  <c r="A84" i="7" s="1"/>
  <c r="A85" i="7" s="1"/>
  <c r="A86" i="7" s="1"/>
  <c r="A87" i="7" s="1"/>
  <c r="A91" i="7" s="1"/>
  <c r="A92" i="7" s="1"/>
  <c r="A93" i="7" s="1"/>
  <c r="A94" i="7" s="1"/>
  <c r="A95" i="7" s="1"/>
  <c r="C19" i="10"/>
  <c r="D4" i="10" s="1"/>
  <c r="A96" i="7" l="1"/>
  <c r="A97" i="7" s="1"/>
  <c r="A100" i="7" s="1"/>
  <c r="A101" i="7" s="1"/>
  <c r="A102" i="7" s="1"/>
  <c r="D18" i="10"/>
  <c r="D6" i="10"/>
  <c r="D16" i="10"/>
  <c r="D13" i="10"/>
  <c r="D8" i="10"/>
  <c r="D7" i="10"/>
  <c r="D15" i="10"/>
  <c r="D14" i="10"/>
  <c r="D9" i="10"/>
  <c r="D17" i="10"/>
  <c r="D11" i="10"/>
  <c r="D10" i="10"/>
  <c r="D5" i="10"/>
  <c r="D12" i="10"/>
  <c r="A103" i="7" l="1"/>
  <c r="A104" i="7" s="1"/>
  <c r="A105" i="7" s="1"/>
  <c r="A106" i="7" s="1"/>
  <c r="A107" i="7" s="1"/>
  <c r="A108" i="7" s="1"/>
  <c r="A111" i="7" s="1"/>
  <c r="A112" i="7" s="1"/>
  <c r="A113" i="7" s="1"/>
  <c r="A114" i="7" s="1"/>
  <c r="A115" i="7" s="1"/>
  <c r="A116" i="7" s="1"/>
  <c r="A120" i="7" s="1"/>
  <c r="A121" i="7" s="1"/>
  <c r="A122" i="7" s="1"/>
  <c r="A123" i="7" s="1"/>
  <c r="A124" i="7" s="1"/>
  <c r="A125" i="7" s="1"/>
  <c r="A126" i="7" s="1"/>
  <c r="A127" i="7" s="1"/>
  <c r="A128" i="7" s="1"/>
  <c r="A129" i="7" s="1"/>
  <c r="A130" i="7" s="1"/>
  <c r="A131" i="7" s="1"/>
  <c r="A132" i="7" s="1"/>
  <c r="A134" i="7" s="1"/>
  <c r="A135" i="7" s="1"/>
  <c r="A136" i="7" s="1"/>
  <c r="A137" i="7" s="1"/>
  <c r="A140" i="7" s="1"/>
  <c r="A144" i="7" s="1"/>
  <c r="A145" i="7" s="1"/>
  <c r="A146" i="7" s="1"/>
  <c r="A147" i="7" s="1"/>
  <c r="A148" i="7" l="1"/>
  <c r="A149" i="7" s="1"/>
  <c r="A150" i="7" s="1"/>
  <c r="A151" i="7" s="1"/>
  <c r="A152" i="7" s="1"/>
  <c r="A153" i="7" s="1"/>
  <c r="A154" i="7" s="1"/>
  <c r="A155" i="7" s="1"/>
  <c r="A156" i="7" s="1"/>
  <c r="A157" i="7" s="1"/>
  <c r="A158" i="7" s="1"/>
  <c r="A159" i="7" s="1"/>
  <c r="A160" i="7" s="1"/>
  <c r="A161" i="7" s="1"/>
  <c r="A162" i="7" s="1"/>
  <c r="A163" i="7" s="1"/>
  <c r="A164" i="7" s="1"/>
  <c r="A168" i="7" s="1"/>
  <c r="A169" i="7" s="1"/>
  <c r="A170" i="7" s="1"/>
  <c r="A171" i="7" s="1"/>
  <c r="A172" i="7" s="1"/>
  <c r="A173" i="7" s="1"/>
  <c r="A176" i="7" s="1"/>
  <c r="A177" i="7" s="1"/>
  <c r="A178" i="7" s="1"/>
  <c r="A179" i="7" s="1"/>
  <c r="A180" i="7" l="1"/>
  <c r="A181" i="7" s="1"/>
  <c r="A182" i="7" s="1"/>
  <c r="A185" i="7" s="1"/>
  <c r="A186" i="7" s="1"/>
  <c r="A190" i="7" s="1"/>
  <c r="A191" i="7" s="1"/>
  <c r="A192" i="7" s="1"/>
  <c r="A193" i="7" s="1"/>
  <c r="A195" i="7" l="1"/>
  <c r="A196" i="7" s="1"/>
  <c r="A197" i="7" s="1"/>
  <c r="A200" i="7" s="1"/>
  <c r="A201" i="7" s="1"/>
  <c r="A202" i="7" s="1"/>
  <c r="A206" i="7" s="1"/>
  <c r="A207" i="7" s="1"/>
  <c r="A208" i="7" s="1"/>
  <c r="A209" i="7" s="1"/>
  <c r="A210" i="7" s="1"/>
  <c r="A211" i="7" s="1"/>
  <c r="A212" i="7" s="1"/>
  <c r="A213" i="7" s="1"/>
  <c r="A214" i="7" s="1"/>
  <c r="A215" i="7" s="1"/>
  <c r="A216" i="7" s="1"/>
  <c r="A217" i="7" s="1"/>
  <c r="A218" i="7" s="1"/>
  <c r="A194" i="7"/>
  <c r="A219" i="7" l="1"/>
  <c r="A220" i="7" l="1"/>
  <c r="A221" i="7" s="1"/>
  <c r="A222" i="7" s="1"/>
  <c r="A223" i="7" s="1"/>
  <c r="A224" i="7" s="1"/>
  <c r="A225" i="7" s="1"/>
  <c r="A226" i="7" s="1"/>
  <c r="A228" i="7" s="1"/>
  <c r="A232" i="7" s="1"/>
  <c r="A235" i="7" s="1"/>
  <c r="A236" i="7" s="1"/>
  <c r="A237" i="7" s="1"/>
  <c r="A238" i="7" s="1"/>
  <c r="A239" i="7" s="1"/>
  <c r="A240" i="7" s="1"/>
  <c r="A241" i="7" s="1"/>
  <c r="A242" i="7" s="1"/>
  <c r="A243" i="7" s="1"/>
  <c r="A246" i="7" s="1"/>
  <c r="A247" i="7" s="1"/>
  <c r="A248" i="7" s="1"/>
  <c r="A249" i="7" s="1"/>
  <c r="A250" i="7" s="1"/>
  <c r="A251" i="7" s="1"/>
  <c r="A252" i="7" s="1"/>
  <c r="A253" i="7" s="1"/>
  <c r="A254" i="7" s="1"/>
  <c r="A255" i="7" s="1"/>
  <c r="A256" i="7" s="1"/>
  <c r="A260" i="7" s="1"/>
  <c r="A261" i="7" s="1"/>
  <c r="A262" i="7" s="1"/>
  <c r="A265" i="7" s="1"/>
  <c r="A266" i="7" s="1"/>
  <c r="A267" i="7" s="1"/>
  <c r="A268" i="7" s="1"/>
  <c r="A269" i="7" s="1"/>
  <c r="A270" i="7" s="1"/>
  <c r="A273" i="7" s="1"/>
  <c r="A277" i="7" s="1"/>
  <c r="A278" i="7" s="1"/>
  <c r="A279" i="7" s="1"/>
  <c r="A282" i="7" s="1"/>
  <c r="A283" i="7" s="1"/>
  <c r="A284" i="7" s="1"/>
  <c r="A289" i="7" s="1"/>
  <c r="A290" i="7" s="1"/>
  <c r="A293" i="7" s="1"/>
  <c r="A294" i="7" s="1"/>
  <c r="A295" i="7" s="1"/>
  <c r="A296" i="7" s="1"/>
  <c r="A297" i="7" s="1"/>
  <c r="A301" i="7" s="1"/>
  <c r="A302" i="7" s="1"/>
  <c r="A305" i="7" s="1"/>
  <c r="A306" i="7" s="1"/>
  <c r="A307" i="7" s="1"/>
</calcChain>
</file>

<file path=xl/sharedStrings.xml><?xml version="1.0" encoding="utf-8"?>
<sst xmlns="http://schemas.openxmlformats.org/spreadsheetml/2006/main" count="1048" uniqueCount="707">
  <si>
    <t>Projekta plānotie darbības rezultāti un to rezultatīvie rādītāji</t>
  </si>
  <si>
    <t>Projekta nosaukums</t>
  </si>
  <si>
    <t>Jēkabpils</t>
  </si>
  <si>
    <t>Zīlāni</t>
  </si>
  <si>
    <t xml:space="preserve">Uzstādīti viedie ūdens skaitītāji </t>
  </si>
  <si>
    <t>Krustpils pagasts</t>
  </si>
  <si>
    <t>Atašienes pagasts</t>
  </si>
  <si>
    <t>Kūku pagasts</t>
  </si>
  <si>
    <t>Variešu pagasts</t>
  </si>
  <si>
    <t>Atbildīgie par investīciju projektu un sadarbības partneri</t>
  </si>
  <si>
    <t>Izglītības mācību metožu kvalitātes un programmu pilnveidošana</t>
  </si>
  <si>
    <t>Izglītības iestāžu informatizācijas attīstība</t>
  </si>
  <si>
    <t>Izglītības, t.sk. iekļaujošas izglītības, pakalpojumu klāsta paplašināšana, kvalitātes un pieejamības uzlabošana</t>
  </si>
  <si>
    <t>Profesionālo izglītības iestāžu audzēkņu dalība darba vidē balstītās mācībās un mācību praksēs uzņēmumos</t>
  </si>
  <si>
    <t>Jēkabpils vispārējās izglītības iestāžu mācību vides un infrastruktūras uzlabošana</t>
  </si>
  <si>
    <t>Tautas nama vēsturiskās ēkas atjaunošana un energoefektivitātes paaugstināšana</t>
  </si>
  <si>
    <t>Daudzfunkcionāla kultūras centra izveide</t>
  </si>
  <si>
    <t>1 700 000</t>
  </si>
  <si>
    <t>Jēkabpils Kultūras pārvalde</t>
  </si>
  <si>
    <t>Peldošās brīvdabas estrādes izveide uz Daugavas</t>
  </si>
  <si>
    <t>Kultūras pasākumu pilnveidošana un paplašināšana</t>
  </si>
  <si>
    <t>Jēkabpils multifunkcionālā sporta kompleksa pabeigšana</t>
  </si>
  <si>
    <t xml:space="preserve">Jēkabpils multifunkcionālās halles kompleksa attīstība </t>
  </si>
  <si>
    <t>Stadiona “Vārpa” modernizēšana un attīstība</t>
  </si>
  <si>
    <t>Stacionārās un ambulatorās veselības aprūpes infrastruktūras uzlabošana SIA “Jēkabpils reģionālā slimnīca”, uzlabojot kvalitatīvu veselības aprūpes pakalpojumu pieejamību</t>
  </si>
  <si>
    <t>SIA “Jēkabpils reģionālā slimnīca”</t>
  </si>
  <si>
    <t>"Primārās veselības aprūpes infrastruktūras un tehniskā nodrošinājuma uzlabošana SIA “Jēkabpils reģionālā slimnīca” ģimenes ārstu praksēs"</t>
  </si>
  <si>
    <t>Veselības nozares vajadzību apzināšana Jēkabpilī</t>
  </si>
  <si>
    <t>Infrastruktūras izveide sabiedrībā balstītu sociālo pakalpojumu nodrošināšanai dzīvesvietā</t>
  </si>
  <si>
    <t>1 793 048</t>
  </si>
  <si>
    <t>Jēkabpils Nakts patversmes pārbūve</t>
  </si>
  <si>
    <t>100 000</t>
  </si>
  <si>
    <t>Infrastruktūras izbūve industriālās teritorijas sasniedzamības un attīstības nodrošināšanai Jēkabpilī</t>
  </si>
  <si>
    <t>Infrastruktūras izbūve industriālās teritorijas attīstībai</t>
  </si>
  <si>
    <t>3 000 000</t>
  </si>
  <si>
    <t>Jēkabpils pilsētas teritorijas revitalizācija jaunu uzņēmumu izveidei</t>
  </si>
  <si>
    <t>Industriālās teritorijas piekļuves uzlabošana un revitalizācija uzņēmējdarbības attīstībai Jēkabpils pilsētas Ziemeļaustrumu daļā</t>
  </si>
  <si>
    <t>Degradētās teritorijas revitalizācija uzņēmējdarbības attīstībai Jēkabpilī</t>
  </si>
  <si>
    <t>Viestura ielas, Draudzības alejas un Jaunās ielas degradēto teritoriju atjaunošana un publiskās infrastruktūras uzlabošana uzņēmējdarbības attīstībai</t>
  </si>
  <si>
    <t>Zīlānu ielas industriālo teritoriju piekļuves uzlabošana un uzņēmējdarbības attīstības veicināšana</t>
  </si>
  <si>
    <t>Kultūrvēsturiskā mantojuma saglabāšana un attīstīšana kultūras tūrisma piedāvājuma pilnveidošanai Jēkabpilī</t>
  </si>
  <si>
    <t>Tūrisma pārvaldības pilnveidošana un attīstīšana</t>
  </si>
  <si>
    <t>Aktīvā tūrisma uzņēmējdarbības veicināšana</t>
  </si>
  <si>
    <t>Jēkabpils Vēstures muzeja Brīvdabas nodaļas „Sēļu sēta” saglabāšana un attīstīšana tūrisma piedāvājuma pilnveidošanai Jēkabpilī</t>
  </si>
  <si>
    <t>Krustpils pils torņa atjaunošana</t>
  </si>
  <si>
    <t>Daugavas ūdens resursa veicināšana</t>
  </si>
  <si>
    <t>Latvijas artilērijas pulka kazarmas monolītu dzelzsbetona ēkas saglabāšana un jaunu pakalpojumu attīstīšana</t>
  </si>
  <si>
    <t>Jaunu tūrisma maršrutu viedo informatīvo materiālu izstrāde</t>
  </si>
  <si>
    <t>Kena muižas atjaunošana</t>
  </si>
  <si>
    <t>1.Atjaunotas Kena muižas vēsturiskās ēkas un radīti jauni tūrisma produkti</t>
  </si>
  <si>
    <t>Jēkabpils pilsētas infrastruktūras sasaiste ar TEN-T tīklu</t>
  </si>
  <si>
    <t>Tilta pār Daugavu  būvniecība Jēkabpilī</t>
  </si>
  <si>
    <t xml:space="preserve">Pilsētas notekūdeņu attīrīšanas iekārtu darbības uzlabošana </t>
  </si>
  <si>
    <t>SIA “Jēkabpils ūdens”</t>
  </si>
  <si>
    <t>Krustpils pils parka un dīķa sakārtošana</t>
  </si>
  <si>
    <t>Krematorijas un kolumbāriju izbūve</t>
  </si>
  <si>
    <t>Vides piesārņojuma samazināšanas pasākumu veikšana</t>
  </si>
  <si>
    <t>Atkritumu poligona “Dziļā vāda” modernizācija</t>
  </si>
  <si>
    <t>Centralizētas siltumapgādes sistēmas modernizācija un siltumtrašu nomaiņa</t>
  </si>
  <si>
    <t>SIA “Jēkabpils siltums”</t>
  </si>
  <si>
    <t>Pašvaldības ēku pārbūve un energoefektivitātes paaugstināšana</t>
  </si>
  <si>
    <t>Pašvaldības kapitālsabiedrību administrācijas, saimniecības ēku  pārbūve un energoefektivitātes paaugstināšana</t>
  </si>
  <si>
    <t>Energoefektivitātes uzraudzības sistēmas izveide nosiltinātajās pašvaldības ēkās</t>
  </si>
  <si>
    <t>Atjaunojamo energoresursu izmantojošu tehnoloģiju ieviešana</t>
  </si>
  <si>
    <t>Daudzdzīvokļu dzīvojamo māju energoefektivitātes paaugstināšana</t>
  </si>
  <si>
    <t>Pilsētplānošanas uzlabošana</t>
  </si>
  <si>
    <t>Viedi risinājumi pašvaldību administrācijas darba un pakalpojumu efektivitātes uzlabošanā</t>
  </si>
  <si>
    <t>Viedi risinājumi Namu pārvaldē</t>
  </si>
  <si>
    <t>Optimizēts darba lapu sagatavošanas un ievadīšanas process māju pārskatos, atvieglota noliktavas uzskaite</t>
  </si>
  <si>
    <t>Apziņošanas sistēmas izveidošana krīzes situācijām</t>
  </si>
  <si>
    <t>Attālināta kārtības nodrošināšana</t>
  </si>
  <si>
    <t>Valsts un pašvaldības publisko pakalpojumu pieejamības attīstība</t>
  </si>
  <si>
    <t>VTP1: Dzīves stabilitātes un drošības veicināšana</t>
  </si>
  <si>
    <t>Kultūras iestāžu un teritoriju infrastruktūras un materiāli tehniskās bāzes uzlabošana</t>
  </si>
  <si>
    <t>Brīvdabas atpūtas vietu (parki, estrādes, u.c.) uzturēšana, labiekārtošana</t>
  </si>
  <si>
    <t>Kultūras pieminekļu apsaimniekošana un kultūrvēsturiskā mantojuma saglabāšana</t>
  </si>
  <si>
    <t xml:space="preserve">Sabiedrības demokrātiska iesaistīšanās un pilsoniskā līdzdalība, realizēts pasākums - pilsētu sadraudzība </t>
  </si>
  <si>
    <t>Ūdensnoteku un meliorācijas sistēmu sakārtošana ciemu teritorijās</t>
  </si>
  <si>
    <t>Degradēto teritoriju sakārtošana</t>
  </si>
  <si>
    <t>Pašvaldības struktūrvienību infrastruktūras, materiāli tehniskās bāzes pilnveidošana</t>
  </si>
  <si>
    <t>Jēkabpils novads</t>
  </si>
  <si>
    <t>Realizācijas vieta</t>
  </si>
  <si>
    <t>bij. Krustpils novads</t>
  </si>
  <si>
    <t>Asfaltbetona seguma ceļa izbūve industriālajā zonā Krustpils pagastā bijušā Jēkabpils lidlauka teritorijā</t>
  </si>
  <si>
    <t>bij.Salas novads</t>
  </si>
  <si>
    <t>Salas ciema sporta stadiona pārbūve 1.kārta</t>
  </si>
  <si>
    <t>Izveidotas 24 vietas ĢVPP  ārpusģimenes aprūpē esošiem bērniem; Izveidots "atelpas brīža" pakalpojums bērniem ar FT  12 vietas</t>
  </si>
  <si>
    <t>Pašvaldības darbinieku profesionālās kvalifikācijas paaugstināšana un darbavietu modernizēšana</t>
  </si>
  <si>
    <t>Pārbūvēts Salas ciema stadions vietējai kopienai</t>
  </si>
  <si>
    <t>Uzlabota Strūves ģeodēzisko loka punktu tūrisma infrastruktūra Latvijā. Strūves ģeodēziskais punkts  sasniedzams tūristiem</t>
  </si>
  <si>
    <t>Tiks dažādots kvalitatīvs tūrisma pakalpojums, tas ir, kultūras tūrisms, kas balstīts uz kultūrvēsturiska mantojuma, ievērojamas vietas  iepazīšanu  un dalību dažādos kultūras pasākumos</t>
  </si>
  <si>
    <t>bij.Viesītes novads</t>
  </si>
  <si>
    <t>VTP3: Daudzveidīgu sporta aktivitāšu pieejamība</t>
  </si>
  <si>
    <t>VTP6: Uzņēmējdarbībai un jaunu darba vietu radīšanai piemērotas vides veidošana</t>
  </si>
  <si>
    <t>VTP8: Klimatneitrālas enerģijas ražošana un izmantošana</t>
  </si>
  <si>
    <t xml:space="preserve">VTP9: Inženiertehniskās infrastruktūras attīstība ar ilgtspējīgiem un klimatneitrāliem risinājumiem </t>
  </si>
  <si>
    <t>VTP10: Drošas satiksmes infrastruktūras un daudzveidīgas mobilitātes iespēju attīstība</t>
  </si>
  <si>
    <t>VTP 11: Pievilcīgas dzīvojamās zonas pilsētās un ciemos</t>
  </si>
  <si>
    <t>VTP14: Pašvaldības iestāžu un uzņēmumu darba efektīva organizēšana</t>
  </si>
  <si>
    <t>VTP15: Sadarbības veidošana ar citām pašvaldībām, organizācijām, iestādēm</t>
  </si>
  <si>
    <t>Realizēts projekts „KOPĀ“, veicinot starpnovadu un starpinstitucionālo sadarbību jaunatnes jomā</t>
  </si>
  <si>
    <t>Viesīte</t>
  </si>
  <si>
    <t>Dziļurbumu tamponāža</t>
  </si>
  <si>
    <t>Pakalpojuma „Aprūpe mājās“ uzlabošana un paplašināšana</t>
  </si>
  <si>
    <t>Piesaistīti speciālisti pēc nepieciešamības (sociālais darbinieks, sociālais aprūpētājs, aprūpētājs, ārsts, psihologs, ergoterapeits) darbā ar veciem cilvēkiem un personām ar invaliditāti viņu dzīvesvietā</t>
  </si>
  <si>
    <t>Apmācīti NVO pārstāvji, iedzīvotāji un mazie uzņēmēji</t>
  </si>
  <si>
    <t>Daudzfunkcionāla publiska laukuma būvniecība Aknīstē</t>
  </si>
  <si>
    <t>Aknīste</t>
  </si>
  <si>
    <t>bij.Aknīstes novads</t>
  </si>
  <si>
    <t>Veco ļaužu aprūpes nama kā SIA „Aknīstes VSAC” filiāle izveide Asares pamatskolas ēkā</t>
  </si>
  <si>
    <t>Ancene</t>
  </si>
  <si>
    <t>Ēkas Augšzemes ielā 41 pārbūve Aknīstes novadpētniecības muzeja vajadzībām, kultūrvēsturiskā mantojuma saglabāšanai</t>
  </si>
  <si>
    <t>Labiekārtota  novada publiskā teritorija, „Zaļās” enerģijas, vidi saudzējošu tehnoloģiju ieviešana</t>
  </si>
  <si>
    <t>Aknīstes vecpilsētas parka izveidošana</t>
  </si>
  <si>
    <t>Paplašinātas atpūtas iespējas Aknīstes vēsturiskajā centrā</t>
  </si>
  <si>
    <t>Teritorijas Aknīstē aiz Brāļu kapiem  labiekārtošana</t>
  </si>
  <si>
    <t>Novada upju gultņu un krastu tīrīšana</t>
  </si>
  <si>
    <t>Aknīste, Ancene</t>
  </si>
  <si>
    <t>Plānotais realizācijas laiks</t>
  </si>
  <si>
    <t>Ierīkota reljefam atbilstoša aktīvā pastaigu vieta māmiņām ar bērniem</t>
  </si>
  <si>
    <t>Sabiedriskās kārtības centrāles izveide Jēkabpilī</t>
  </si>
  <si>
    <t>Palielināts kvalificētu profesionālās izglītības iestāžu audzēkņu skaits pēc to dalības darba vidē balstītās mācībās vai mācību praksē uzņēmumos</t>
  </si>
  <si>
    <t>Attīstīta SIA “Jēkabpils reģionālā slimnīca” veselības aprūpes infrastruktūra un uzlabota kvalitatīva veselības aprūpes pakalpojumu pieejamība reģiona iedzīvotājiem gan stacionārajā, gan ambulatorajā daļā</t>
  </si>
  <si>
    <t>Atbalsts izglītojamo individuālo kompetenču attīstībai:</t>
  </si>
  <si>
    <t>Atbalsts priekšlaicīgas mācību pārtraukšanas samazināšanai “PuMPuRS”:</t>
  </si>
  <si>
    <t>Karjeras atbalsts vispārējās un profesionālās izglītības iestādēs:</t>
  </si>
  <si>
    <t>Zasa</t>
  </si>
  <si>
    <t>Dunavas pagasts</t>
  </si>
  <si>
    <t>Zasas pagasts</t>
  </si>
  <si>
    <t>Viedā ciema izveide Zasas pagastā</t>
  </si>
  <si>
    <t xml:space="preserve">Viedo, digitālo risinājumu ieviešana teritorijas labiekārtošanā, ciema infrastruktūras energoefektivitātes paaugstināšana (apgaismojums, info stendi, izglītojoši risinājumi, izmantojot digitālās komunikāciju tehnoloģijas, laukumi, atpūtas vietas, drošības elementi) </t>
  </si>
  <si>
    <t>Pārceltuvju būvniecība (Dignāja - Līvāni un Dunava- Jersika) Jēkabpils novadā</t>
  </si>
  <si>
    <t>Dignājas pagasts, Dunavas pagasts</t>
  </si>
  <si>
    <t>Zaļās un zilās infrastruktūras attīstība tūrisma veicināšanai</t>
  </si>
  <si>
    <t>Pašvaldība; Zemgales plānošanas reģions</t>
  </si>
  <si>
    <t>Tūrisma/amatniecības tīklošanās un nozaru sadarbības veicināšana ar Latgali</t>
  </si>
  <si>
    <t>Veicināt Zemgales tūrisma produktu un pakalpojumu dažādību un attīstību. Kopīgi pasākumi, mārketinga pieredzes pārnese, maršrutu veidošana un tirgi sadarbībā – Zemgales un Latgales tūrisma klasteri un Latgales tematiskie ciemi u.c. Galvenā mērķa grupa – mazie tūrisma pakalpojumu sniedzēji – apskates, lauku saimniecības; dabas tūrisms; amatnieku darbnīcas; mājražošanas un degustāciju saimniecības; dārzi un parki; kopienu/kultūrvēstures tūrisms</t>
  </si>
  <si>
    <t>Attīstīt konkurētspējīgu tūrisma galamērķu izveidi un attīstību - pašvaldības publiskās ārtelpas attīstība tūrisma veicināšanai. Ciemu industriālās ēku, daudzdzīvokļu māju apbūves teritoriju un citu objektu vizuālā tēla uzlabošana. Starptautiska sadarbība starp radošo industriju jauniešiem un to kopienām. Radošu jauniešu rezidēšana uz vietas, hakatonos radot idejas ciemu vizuālā tēla uzlabošanai un paredzot līdzekļus to ieviešanai dzīvē. Rezultāts: teritorijas tēla atpazīstamība, intelektuālo resursu, kā arī jauniešu piesaiste</t>
  </si>
  <si>
    <t>Videi draudzīga transporta iegāde skolēnu pārvadājumiem Jēkabpils novadā</t>
  </si>
  <si>
    <t>Uzņēmējdarbības veicināšana lauku teritorijās</t>
  </si>
  <si>
    <t>Atbalsts publisko pakalpojumu uzlabošanai, uzņēmējdarbības attīstībai nepieciešamās infrastruktūras sakārtošana, pašvaldības ielu tehniskā stāvokļa un drošības uzlabošana, atbalsts ārvalstu tiešo investoru piesaistei, biznesa ideju konkurss ar mērķi veicināt uzņēmējdarbības attīstību, lai radītu labvēlīgus apstākļus dzīvei laukos</t>
  </si>
  <si>
    <t>Plūdu un krasta erozijas risku apdraudējuma samazināšana, infrastruktūras sakārtošana Jēkabpils novada Dunavas pagastā uzņēmējdarbības un tūrisma veicināšanai</t>
  </si>
  <si>
    <t>VSIA LVC</t>
  </si>
  <si>
    <t>Valsts nozīmes ūdensnotekas Puntovka 43372 un Mežmaļu grāvis 433921 sateces baseinu kompleksa pretplūdu pasākumu veikšana Dunavas pagastā</t>
  </si>
  <si>
    <t>Brīvdabas pasākumu vietu uzlabošana</t>
  </si>
  <si>
    <t>Jauniešu sadarbības tīkla iniciatīvu materiāltehniskais nodrošinājums</t>
  </si>
  <si>
    <t>Tiek materiāli atbalstītas jauniešu iniciatīvu grupas aktivitātes</t>
  </si>
  <si>
    <t>Specializētā autotransporta iegāde Sociālajam dienestam</t>
  </si>
  <si>
    <t>Vides infrastruktūras attīstība dabas liegumā "Silabebru ezers"</t>
  </si>
  <si>
    <t>Uzlabota dabas lieguma "Silabebru ezers" infrastruktūra, uzsākta dabas aizsardzības plāna ieviešana</t>
  </si>
  <si>
    <t>Valsts nozīmes kultūrvēsturiskā mantojuma Marinzejas muižas ēkas un parka saglabāšana un atjaunošana multifunkcionālu pakalpojumu nodrošināšanai</t>
  </si>
  <si>
    <t>Veco attīrīšanas iekārtu demontāža degradēto teritoriju sakopšanai Mežāres un Atašienes pagastos</t>
  </si>
  <si>
    <t>Demontētas vecās notekūdeņu attīrīšanas iekārtas un sakoptas degradētās teritorijas</t>
  </si>
  <si>
    <t>Parka izveide Zīlānu ciemā</t>
  </si>
  <si>
    <t>Izveidots parks ar gājēju celiņu starp "Mārdadzi" un Meldru ielu</t>
  </si>
  <si>
    <t>Finansējuma avoti</t>
  </si>
  <si>
    <t>Indikatīvā summa (euro)</t>
  </si>
  <si>
    <t>Ikgadējās iedzīvotāju sapulces, individuālās un interešu grupu tikšanās, uzņēmēju publiskās apspriešanas, anketēšana</t>
  </si>
  <si>
    <t xml:space="preserve">Jēkabpils </t>
  </si>
  <si>
    <t>1. Pilnībā modernizētas divas vispārējās izglītības iestādes – Jēkabpils 2.vidusskola un Jēkabpils Valsts ģimnāzija</t>
  </si>
  <si>
    <t>1. Veikts pētījums par veselības nozares vajadzību apzināšanu</t>
  </si>
  <si>
    <t>1. Attīstīta veselības aprūpes infrastruktūra trīs sadarbības partneru ģimenes ārstu privātpraksēs</t>
  </si>
  <si>
    <t>Atver sirdi Zemgalē:</t>
  </si>
  <si>
    <t>Nodrošināta sadzīves notekūdeņu attīrīšana atbilstoši normatīvo aktu prasībām</t>
  </si>
  <si>
    <t>Starpnovadu un starpinstitūciju sadarbība jaunatnes politikas īstenošanai vietējā līmenī, par projekta “KOPĀ vienā virzienā”</t>
  </si>
  <si>
    <t>RV7 Izglītības infrastruktūras attīstība</t>
  </si>
  <si>
    <t xml:space="preserve">Videonovērošanas tīkla ierīkošana un attīstība </t>
  </si>
  <si>
    <t xml:space="preserve">Izveidots un paplašināts videonovērošanas sistēmas tīkls </t>
  </si>
  <si>
    <t>Jēkabpils pilsēta</t>
  </si>
  <si>
    <t>Brīvprātīgo ugunsdzēsības depo materiālās bāzes uzlabošana</t>
  </si>
  <si>
    <t xml:space="preserve">Krīzes vadības centra izveide </t>
  </si>
  <si>
    <t>Ilgtspējīgas vides pārvaldības sistēmas attīstība Zemgales reģiona dabas teritorijās un Braslavas nacionālajā dabas parkā</t>
  </si>
  <si>
    <t>Projektā iesaistīti Jēkabpils novada jaunieši. Attīstītas jauniešu  prasmes un veicināta viņu iesaiste izglītībā, tai skaitā aroda apguvē pie amata meistara, nodarbinātībā</t>
  </si>
  <si>
    <t>Nodarbināto personu profesionālās kompetences pilnveide</t>
  </si>
  <si>
    <t xml:space="preserve">Pirmsskolas izglītības iestāžu mācību vides, materiāltehniskās bāzes uzlabošana un infrastruktūras uzlabošana </t>
  </si>
  <si>
    <t>IKT aprīkojuma un risinājumu ieviešana vispārējās izglītības iestāžu mācību procesa uzlabošanai</t>
  </si>
  <si>
    <t>Jēkabpils novada profesionālās ievirzes un interešu izglītības iestāžu mācību vides un infrastruktūras uzlabošana</t>
  </si>
  <si>
    <t xml:space="preserve">Bibliotēku infrastruktūras pilnveidošana </t>
  </si>
  <si>
    <t>Bibliotēku pakalpojumu pilnveidošana un materiāltehniskās bāzes uzlabošana</t>
  </si>
  <si>
    <t>Veselības veicināšanas un slimību profilakses pasākumi</t>
  </si>
  <si>
    <t>Ilgtspējīgas ekonomiskās aktivitātes sekmēšana Jēkabpils novadā</t>
  </si>
  <si>
    <t>Jēkabpils novada tēla identitātes zīmes veidošana un popularizēšana</t>
  </si>
  <si>
    <t>Internacionāla tūrisma maršruta radīšana “Strūves ģeodēziskais loks”</t>
  </si>
  <si>
    <t>Starptautiskā kultūras  tūrisma maršruta "Baltu ceļš" atpazīstamības veicināšana</t>
  </si>
  <si>
    <t>Pilsētu ielu tīklu paplašināšana, esošo rekonstrukcija, t.sk. seguma maiņa</t>
  </si>
  <si>
    <t>Dzīvojamā fonda sakārtošana un uzturēšana Jēkabpils novadā</t>
  </si>
  <si>
    <t>Dzīvojamā fonda palielināšana Jēkabpils pilsētā</t>
  </si>
  <si>
    <t>Pilsētu rekreācijas zonu labiekārtošana</t>
  </si>
  <si>
    <t>Pašvaldības kapsētu plānu izstrāde un digitalizācija</t>
  </si>
  <si>
    <t>Pabeigta kapsētu plānu izveide un digitalizācija</t>
  </si>
  <si>
    <t>Bezvadu punktu tīklu paplašināšana</t>
  </si>
  <si>
    <t>“European Youth initiative "We are the future of Europa"</t>
  </si>
  <si>
    <t>Jēkabpils pilsētreģiona sasaiste ar blakus esošajiem novadiem un sadraudzības pilsētām</t>
  </si>
  <si>
    <t>Pašvaldības dalība biedrībās un nodibinājumos</t>
  </si>
  <si>
    <t>Dalība sadarbības partneru organizētajās sanāksmēs un semināros - LPS, LLPA, ZPR, ZEA, UBC.</t>
  </si>
  <si>
    <t>Jēkabpils novada pašvaldība</t>
  </si>
  <si>
    <t>Iegādāts ugunsdzēsības aprīkojums, stiprināta sabiedrības drošība</t>
  </si>
  <si>
    <t>Uzlabota infrastruktūra 4 ārtelpas objektos,  iedzīvotāju drošības palielināšanai</t>
  </si>
  <si>
    <t>Jēkabpils, Salas pagasts, Aknīstes pilsētas</t>
  </si>
  <si>
    <t>Salas vidusskola, Biržu pamatskola, Jēkabpils pilsētas skolas</t>
  </si>
  <si>
    <t>Jēkabpils novada pašvaldība kā sadarbības partneris</t>
  </si>
  <si>
    <t>Jēkabpils novada pašvaldība, izglītības un kultūras iestādes</t>
  </si>
  <si>
    <t>Jēkabpils novada pašvaldība, Izglītības pārvalde</t>
  </si>
  <si>
    <t>Jēkabpils novada pašvaldība, Kultūras pārvalde, Vēstures muzejs.</t>
  </si>
  <si>
    <t xml:space="preserve"> Tālākizglītības un informāciju tehnoloģiju centra attīstība un mūžizglītības apmācību programmu izstrāde, pedagogu kapacitātes paaugstināšana, materiāli tehniskās bāzes nodrošināšana </t>
  </si>
  <si>
    <t>Jēkabpils novada pašvaldība, Izglītības pārvalde, Tālākizglītības un informāciju tehnoloģiju centrs</t>
  </si>
  <si>
    <t>1.Uzlabota mācību vide Jēkabpils pamatskolā. 
2.Droša mācību vide skolēniem un pedagogiem</t>
  </si>
  <si>
    <t xml:space="preserve">Sporta infrastruktūras attīstība Jēkabpils novadā </t>
  </si>
  <si>
    <t>Zasas vidusskola</t>
  </si>
  <si>
    <t>Jēkabpils novada pašvaldība, Salas vidusskola</t>
  </si>
  <si>
    <t>Pumtrack velotrases izveide Viesītes pilsētā</t>
  </si>
  <si>
    <t>Jēkabpils novada pašvaldība. Kultūras pārvalde</t>
  </si>
  <si>
    <t>Jēkabpils novada pašvaldība, Zemgales plānošanas reģions</t>
  </si>
  <si>
    <t>Jēkabpils novada pašvaldība, muzeja vadītāja</t>
  </si>
  <si>
    <t>Jēkabpils novada pašvaldība, SIA “Jēkabpils reģionālā slimnīca”</t>
  </si>
  <si>
    <t>Sabiedrībā balstītu pakalpojumu, profilakses un primārās veselības aprūpes pakalpojumu attīstība Jēkabpilī</t>
  </si>
  <si>
    <t>Jēkabpils novada pašvaldība, Sociālais dienests</t>
  </si>
  <si>
    <t>Salas pagasts</t>
  </si>
  <si>
    <t>Zemgales plānošanas reģions, Jēkabpils novada pašvaldība, sociālais dienests.</t>
  </si>
  <si>
    <t xml:space="preserve">Jēkabpils novada pašvaldība, Sociālais dienests </t>
  </si>
  <si>
    <t>Jēkabpils novada pašvaldība, SIA „Aknīstes VSAC” vadītājs</t>
  </si>
  <si>
    <t>Sociālo dzīvokļu vai māju izveide Jēkabpils novadā</t>
  </si>
  <si>
    <t>Industriālo teritoriju attīstība jaunu uzņēmumu izveidei Jēkabpilī</t>
  </si>
  <si>
    <t>Jēkabpils novada pašvaldība, Vēstures muzejs</t>
  </si>
  <si>
    <t>Jēkabpils, Anikščai RPD, Jēkabpils novada pašvaldība</t>
  </si>
  <si>
    <t>Jēkabpils novada pašvaldība, Namu apsaimniekotāji</t>
  </si>
  <si>
    <t>Videi draudzīgas transporta sistēmas popularizēšana un ieviešana Jēkabpils novadā</t>
  </si>
  <si>
    <t>Zaļo un dārza atkritumu kompostēšanas vietu izveide novada teritorijā</t>
  </si>
  <si>
    <t>Satiksmes ministrija, Jēkabpils novada pašvaldība</t>
  </si>
  <si>
    <t>Elektroniskās sakaru infrastruktūras pieejamība nodrošināšana lauku teritorijās</t>
  </si>
  <si>
    <t>Daudzdzīvokļu dzīvojamo māju mikrorajonu iekškvartālu labiekārtošana Jēkabpils novada pilsētās un ciemos</t>
  </si>
  <si>
    <t>Jēkabpils novada pašvaldība, komersanti</t>
  </si>
  <si>
    <t xml:space="preserve">Viedā sola uzstādīšana Sēļu parkā </t>
  </si>
  <si>
    <t>Jauniešu radošās industrijas kvartāli pilsētās un laukos</t>
  </si>
  <si>
    <t>Energopārvaldības sistēmas izveide un ieviešana Jēkabpils novadā</t>
  </si>
  <si>
    <t>Inovāciju un digitālo risinājumu ieviešana sociālo pakalpojumu kvalitātes uzlabošanai novada lauku teritorijā</t>
  </si>
  <si>
    <t>Labiekārtotas "Jauniešu mājas"  izveidošana jauniešiem saturīga brīvā laika pavadīšanai</t>
  </si>
  <si>
    <t>Investoru piesaiste Jēkabpils novadam</t>
  </si>
  <si>
    <t xml:space="preserve">Jēkabpils novada pašvaldība
Partneri:
Zemgales plānošanas reģions
</t>
  </si>
  <si>
    <t>Bērnu un jauniešu vasaras nometņu un  radošo, izglītojošo darbnīcu organizēšana</t>
  </si>
  <si>
    <t>Laikmetīga un radoša kvartāla izveidošana Jēkabpils pilsētā</t>
  </si>
  <si>
    <t xml:space="preserve">Vispārējās  izglītības iestāžu mācību vides un infrastruktūras pilnveidošana </t>
  </si>
  <si>
    <t xml:space="preserve">Daudzfunkcionāla interešu centra izveide </t>
  </si>
  <si>
    <t>Izveidotas un labiekārtotas telpas jauniešiem katrā pilsētā un ciemā</t>
  </si>
  <si>
    <t xml:space="preserve">Jēkabpils novada pašvaldība
</t>
  </si>
  <si>
    <t>Laikmetīgās mākslas centrs un izstāžu zāle Jēkabpilī izveide</t>
  </si>
  <si>
    <t>Sakrālā mantojuma popularizēšana un kultūrvēsturisko vērtību saglabāšana</t>
  </si>
  <si>
    <t>Vides pieejamības uzlabošana personām ar kustību traucējumiem visām pašvaldības iestādēm</t>
  </si>
  <si>
    <t>Sociālās mājas izveide Salas pagastā</t>
  </si>
  <si>
    <t>Pakalpojumu infrastruktūras attīstība deinstitucionalizācijas plānu īstenošanai Salas un Sēlpils pagastā</t>
  </si>
  <si>
    <t xml:space="preserve">Dienas aprūpes centra un grupu dzīvokļu izveide deinstitucionalizācijas plāna īstenošanai Aknīstes pilsētā un Ancenē </t>
  </si>
  <si>
    <t>Ēku pielāgošana sociālo pakalpojumu dažādošanai, higiēnas istabas izveidošana</t>
  </si>
  <si>
    <t>"Zaļo" Industriālo teritoriju attīstība uzņēmējdarbības veicināšanai</t>
  </si>
  <si>
    <t>1.Atjaunots ūdens tornis vēsturiskajā veidolā; 
2.Izveidots jauns muzejs, kas piesaista apmeklētājus vietējā un starptautiskā mērogā; 
3. Ierīkota skatu platforma uz jumta; 
4. Iekārtota pastāvīgā ekspozīcija par ūdens torņa darbību un plūdiem; 
5. Alpīnisma sienas izbūve</t>
  </si>
  <si>
    <t xml:space="preserve">Veco ūdens torņu atjaunošana, pielāgojot tos jauniem aktīvās atpūtas veidiem </t>
  </si>
  <si>
    <t>Mazo/ciemu lokālo katlu māju pārbūve</t>
  </si>
  <si>
    <t xml:space="preserve"> Nomainīti skolu pārvadājumu autobusi uz videi draudzīgiem transportlīdzekļiem, kuru dzinēji darbojas ar CNG (Compressed Natural Gas)  atbilstoši „Euro 6” standarta maksimālai pieļaujamai emisijai. Rezultāts- SEG emisiju samazinājums, pārvadāto skolēnu skaita pieaugums</t>
  </si>
  <si>
    <t>Ūdensapgādes un kanalizācijas pakalpojumu pilnveidošana Jēkabpils pilsētā</t>
  </si>
  <si>
    <t>Kanalizācijas pakalpojumu nodrošināšana atbilstoši normatīvo aktu prasībām pagastos</t>
  </si>
  <si>
    <t>Ūdensapgādes pakalpojumu  nodrošināšana atbilstoši normatīvo aktu prasībām pagastos</t>
  </si>
  <si>
    <t>Tamponēti neizmantotie urbumi</t>
  </si>
  <si>
    <t>Jēkabpils novada pašvaldība, SIA “Viesītes komunālā pārvalde''</t>
  </si>
  <si>
    <t>1. Veikti sanācijas darbi piesārņotās teritorijās. 
2. Palielinājies šķiroto atkritumu daudzums.</t>
  </si>
  <si>
    <t>Pašvaldības ielu un ceļu infrastruktūras un segumu uzlabošana novadā</t>
  </si>
  <si>
    <t>Pašvaldības nekustamo īpašumu apsaimniekošana un uzturēšana</t>
  </si>
  <si>
    <t>Zivju resursu aizsardzība  ūdenstilpēs</t>
  </si>
  <si>
    <t>Uzņēmējdarbības atbalsta instrumenti konkurētspējas paaugstināšanai</t>
  </si>
  <si>
    <t>1.Veikta ēku energoefektivitātes paaugstināšana. 
2.Samazināts siltumenerģijas patēriņš</t>
  </si>
  <si>
    <t xml:space="preserve">Veikta klientu apkalpošanas speciālistu telpu labiekārtošana, materiāltehniskas bāzes uzlabošana </t>
  </si>
  <si>
    <t xml:space="preserve">Parku infrastruktūras uzlabošana Grīna parkā  Zasas, Rubeņu parkā un Dunavas pagasta skvērā, </t>
  </si>
  <si>
    <t>Bērnu un jauniešu aktīvās atpūtas laukumu labiekārtošana</t>
  </si>
  <si>
    <t>Novada kapsētu labiekārtošana, uzturēšana, ūdens ieguves vietas izveide  kapsētām</t>
  </si>
  <si>
    <t>Nr. p.k.</t>
  </si>
  <si>
    <t>Industriālās teritorijas piekļuves nodrošināšana Krustpils pagasta bijušā Jēkabpils lidlauka teritorijai</t>
  </si>
  <si>
    <t>Publiskās telpas un infrastruktūras attīstība Jēkabpils novada teritorijā</t>
  </si>
  <si>
    <t>Saglabāts kultūrvēsturiskais mantojums Šaursliežu dzelzceļa mezgls Viesītē</t>
  </si>
  <si>
    <t>Inovāciju un moderno tehnoloģiju ieviešana Viesītes veselības un sociālās aprūpes centrs</t>
  </si>
  <si>
    <t>300  000</t>
  </si>
  <si>
    <t>Sēlijas tūrisma informācijas centra izveide</t>
  </si>
  <si>
    <t>Izveidots labiekārtots, vispusīgs informācijas centrs, kurā saņemt uzziņas par tūrisma, kultūras un citām iespējām Sēlijas reģionā, veicinot tūrisma plūsmu uz Viesīti kā Sēlijas ģeogrāfisko centru</t>
  </si>
  <si>
    <t xml:space="preserve">Mobilā Pop-up veikala izveide </t>
  </si>
  <si>
    <t xml:space="preserve">Veikts nesošo konstrukciju remonts, funkcionējošu mezglu izbūve un ēkas apjoma un fasāžu vizuālā tēla atjaunošana, ēkas fasādes, logu un vārtu atjaunošana un izveidota vēsturiska Viesītes Šaursliežu dzelzceļa mezgla inovatīvu ekspozīcija caur vizuālo, skaņu un sajūtu prizmu.  </t>
  </si>
  <si>
    <t>Uzlabots un modernizēts veselības un sociālās aprūpes process, ieviesta moderno tehnoloģiju izmantošana veselības aprūpē</t>
  </si>
  <si>
    <t>Strūves parka un Strūves punktu,  kā UNESCO kultūras mantojuma saglabāšana un tūrisma potenciāla veicināšana</t>
  </si>
  <si>
    <t>Iegādāta nepieciešamā datortehnika un programmatūra mūsdienīga mācību procesa nodrošināšanai izglītības iestādēs.</t>
  </si>
  <si>
    <t>Projekts "PROTI un DARI"</t>
  </si>
  <si>
    <t>Iniciatīva “Latvijas skolas soma”</t>
  </si>
  <si>
    <t>1. Noorganizētas dienas nometnes bērniem 
2. Notikušas bērnu  un jauniešu radošās darbnīcas līdz 50 bērniem ik gadu</t>
  </si>
  <si>
    <t>1. Kvalitatīvs un daudzveidīgs kultūras piedāvājums pilsētā. 
2. Vienotas  un unikālas Jēkabpils (Jēkabpils novada, Sēlijas) identitātes  kultūrtelpas izveidošana. 
3. Panākta iedzīvotāju iesaiste un līdzdalība kultūras procesos, radošuma attīstībā. 
4.Izveidota sadarbība ar NVO, citām nozarēm un institūcijām  projektu realizēšanā</t>
  </si>
  <si>
    <t>1. Paaugstināta Tautas nama ēkas energoefektivitāte. 
2. Pārbūvēts un labiekārtots Tautas nams. 
3. Modernizēts aprīkojums Tautas namā</t>
  </si>
  <si>
    <t>Radīta kvalitatīva infrastruktūra  novada kultūrvēsturiskā  mantojuma saglabāšanai, apmeklētāju un darbinieku piesaistei.</t>
  </si>
  <si>
    <t>Paplašināts bezvadu tīklu punktu izvietojums novadā</t>
  </si>
  <si>
    <t>Zemgales reģiona VSAC personu ar GRT sagatavošana pārejai uz dzīvi sabiedrībā; sabiedrībā balstītu pakalpojumu īstenošana Zemgales reģiona personām ar GRT; sabiedrībā balstītu pakalpojumu īstenošana Zemgales reģiona bērniem ar FT; speciālistu apmācības Zemgales reģ.</t>
  </si>
  <si>
    <t>VTP2: Pieejama un kvalitatīva izglītība mūža garumā</t>
  </si>
  <si>
    <t>Nodrošināta izglītības pakalpojumu daudzveidība, kas balstīta uz individuālās mācību pieejas attīstību un ieviešanu, tādējādi uzlabojot izglītojamo kompetences un mācību sasniegumus. Mācību satura pilnveidošana, ārpusstundu pasākumu organizēšana, lai attīstītu vispārējās izglītības iestāžu prasmes strādāt ar individualizētu pieeju, veicinot izglītojamo kompetenču attīstību</t>
  </si>
  <si>
    <t>Jēkabpils novada pašvaldība Izglītības pārvalde</t>
  </si>
  <si>
    <t>3.vidusskola, Jēkabpils Valsts ģimnāzija, Jēkabpils 2 vidusskola, Ābeļu pamatskola Dignājas pamatskola Rubeņu pamatskola  Zasas vidusskola Variešu sākumskola, Krustpils un Sūnu, Salas, un Aknīstes pamatskolas</t>
  </si>
  <si>
    <t>Samazināta priekšlaicīga mācību pārtraukšana, īstenojot preventīvus un intervences pasākumus  vispārējās izglītības iestādēs, individuāls atbalsts priekšlaicīgas mācību pārtraukšanas riska grupas izglītojamajiem.</t>
  </si>
  <si>
    <t>1.Uzlabota pieeja karjeras atbalstam izglītojamiem  vispārējās izglītības iestādēs. 2.Nodrošināta karjeras pasākumu organizēšanai.</t>
  </si>
  <si>
    <t>Jēkabpils novada pašvaldība Izglītības pārvalde Valsts izglītības attīstības aģentūra</t>
  </si>
  <si>
    <t>Jēkabpils Valsts ģimnāzija, Jēkabpils 2.vidusskola,  Jēkabpils 3.vidusskola un Jēkabpils pamatskola.  Salas vidusskolā un Biržu pamatskolā. Ābeļu pamatskolā, Dignājas pamatskolā, Rubeņu pamatskolā un Zasas vidusskolā</t>
  </si>
  <si>
    <t>1. Kultūras un mākslas norišu, novadpētniecības un dabas objektu apmeklējumi mācību procesa ietvaros. 2. Izglītības iestādēs notiekošo viesizrāžu un profesionālo radošo projektu, izrāžu, performanču, darbnīcu  norises.</t>
  </si>
  <si>
    <t>Jēkabpils novada pašvaldība, Tālākizglītības un informāciju tehnoloģiju centrs, Pieaugušo izglītības koordinators, NVA, VIAA</t>
  </si>
  <si>
    <t>Izveidota kompakta asfalta velotrase (Pumptrack)</t>
  </si>
  <si>
    <t>Radīta vēl viena kultūras norises vieta.</t>
  </si>
  <si>
    <t>Rubenes pagasts, Dignājas pagasts, Dunavas pagasts, Zasas pagasts</t>
  </si>
  <si>
    <t>Videi draudzīga  specializētā autotransporta iegāde Sociālajam dienestam. Uzlabota personu ar apgrūtinātu pārvietošanos un senioriem dzīves kvalitāte, nogādājot uz valsts un pašvaldību, veselības aprūpes un sociālās rehabilitācijas institūcijām</t>
  </si>
  <si>
    <t>Izbūvēts 1 tilts pār Daugavu ar pievedceļiem.</t>
  </si>
  <si>
    <t>Pārceltuvju būvniecība, nelielu kravu pārvadājumi, piekļuve velomaršrutiem, tūrisma galamērķu sasniegšana, pakalpojumu pieejamība. Rezultāts: Mobilitātes nodrošināšana - Līvānu novads, Ilūkstes novads, vēsturiskais Sēlijas novads; uzņēmējdarbības veicināšana, sakārtota vide, rekreācija, tūrisms</t>
  </si>
  <si>
    <t>Palielināt kopējo piekļuves punktus skaitu “baltajās” teritorijās un veicināta mājsaimniecību piekļuvi stabilam interneta pieslēgumam</t>
  </si>
  <si>
    <t>Sakārtota, uzlabota dzīves vide Aknīstes pilsētas iedzīvotājiem, radītas iespējas  atpūtai, pasākumu īstenošanai ārtelpā</t>
  </si>
  <si>
    <t>Veikta zivju resursu atjaunošana novada ūdenstilpnēs. Zivju resursu atjaunošana publiski pieejamās ūdenstilpnēs</t>
  </si>
  <si>
    <t>Izdots pašvaldības izdevums, televīzijas un laikrakstu pakalpojumi, pašvaldības mājas lapa aktualizēšana</t>
  </si>
  <si>
    <t>Pašvaldība - vadošais partneris/ Programma Eiropa pilsoņiem</t>
  </si>
  <si>
    <t>ES fondi</t>
  </si>
  <si>
    <t>Citi</t>
  </si>
  <si>
    <t>1.  Iegādāts nepieciešamais aprīkojums un apmācību materiāli.
2.  Apgūtas jaunas darba metodes. 
3.  Iegūta pieredze ārvalstīs. 
4. Dažādu izglītojošu pasākumu apmeklējumi. 
5. Iekļaujošo izglītības programmu ieviešana</t>
  </si>
  <si>
    <t>1. Dalība “Erasmus” projektos
2. Apmeklēti dažādi izglītojoši pasākumi.
3. Nodrošinātas prakses vietas.
4. Izstrādātas jaunas mācību programmas.
5. Paaugstināts zināšu līmenis un skolotāju kvalifikācija.</t>
  </si>
  <si>
    <t>1. Pilnveidota nodarbināto personu profesionālā kompetence; 
2. Veicināta strādājošo konkurētspēja un darba produktivitātes pieaugums 
3. Nodrošinātas pieaugušo izglītības koordinatora konsultācijas</t>
  </si>
  <si>
    <t>1. Radīts un labiekārtots radošais kvartāls “Piena kombināts”; 
2.Ierīkotas profesionālu pasniedzēju  telpas vairāku nozaru mākslinieki, kur notiek  dažādas dejas nodarbības pieaugušajiem, pop/rock studijas,  praktiskie semināri un nodarbības personībai un dzīves līdzsvaram, dejas un mūzikas nodarbības bērniem; 
3.Izbūvēta sporta infrastruktūra - batutu telpa, boulings, skvošs, biljards</t>
  </si>
  <si>
    <t xml:space="preserve">1. Pilnveidota pedagogu profesionālā kompetence. 
2. Pilnveidota Tālākizglītības un informāciju tehnoloģiju centra materiāli tehniskā bāze. 
3. Pilnveidota  mūžizglītības apmācību programma </t>
  </si>
  <si>
    <t>Jēkabpils 2. vidusskolas Rīgas ielas 200 filiāles (pamatskolas) izglītības mācību vides uzlabošana Jēkabpilī</t>
  </si>
  <si>
    <t>1.Izveidots 1 daudzfunkcionāls interešu centrs, 
2.Jēkabpils Bērnu un jauniešu centra pārbūve un labiekārtošana, t.sk. energoefektivitātes paaugstināšanas pasākumi</t>
  </si>
  <si>
    <t>1. Iegādātas filmēšanas kameras un datortehnika mācību procesa nodrošināšanai. 
2. Novērošanas sistēmas uzstādīšana vispārējās  izglītības iestādēs</t>
  </si>
  <si>
    <t xml:space="preserve">1.Veikta administratīvās ēkas pārbūve un uzlabota ēkas energoefektivitāte. 
2.Pilnveidoti un paplašināti Jēkabpils multifunkcionālā sporta kompleksa pakalpojumi </t>
  </si>
  <si>
    <t>1.LED apgaismojuma tīkla ierīkošana stadionā apkārt skrejceļam. 
2. Skrejceļa seguma pilnīga nomaiņa. 
3. Tribīņu ēkas fasādes renovācija. 
4. Tiesnešu namiņa pārbūve. 
5. Jauna vieglatlētikas inventāra iegāde sacensību nodrošināšanai.</t>
  </si>
  <si>
    <t xml:space="preserve">1. Uzlabota sporta infrastruktūra, nodrošinot kvalitatīvu sporta aktivitāšu organizēšanu un pieejamību. 
2. Noorganizēti (sarīkoti) nūjošanas, orientēšanās un citi tautas  sporta pasākumi </t>
  </si>
  <si>
    <t>Izveidota mūsdienīga bibliotēka - daudzfunkcionāls kultūras, informācijas un komunikācijas centrs visām paaudzēm A. Pormaļu ielā 11</t>
  </si>
  <si>
    <t>1. Uzstādītas grāmatu un žurnālu nodošanas ierīces. 
2. Pieejams speciālists, kurš sniedz atbalstu par publiskajiem pakalpojumiem. 
3. Papildināta bibliotēku materiālu tehniskā bāze un paplašināts grāmatu krājums. 
4. Pludmales bibliotēkas izveide - Izveidota jauna kultūrvieta. 
5. Āra lasītavu izveide pie Variešu un Krustpils bibliotēkām - lapenes, bruģis, inventārs</t>
  </si>
  <si>
    <t>1.Izveidota radošo industriju vieta. 
2.Izveidots  interaktīvs tūrisma un izglītošanās un izklaides centrs: 
2.1. Dabas zinātnes centrs. 
2.2.Radošās mākslas darbnīcas profesionāliem māksliniekiem un jauniešiem. 
2.3. Mazais rakstniecības institūts. 
2.4.Kinozāle, kinoteātris ar profesionālu aparatūru. 
2.5. Batutu telpu, boulings, skvošs, biljards, u.c. 
2.6. Bērnu izklaides vieta telpās</t>
  </si>
  <si>
    <t>Jēkabpils novada pašvaldība, Nacionālā Kultūras mantojuma pārvalde, Kultūras pārvalde</t>
  </si>
  <si>
    <t>1. Noorganizēti veselības veicināšanas pasākumi. 
2. Noorganizēti slimību profilakses pasākumi.</t>
  </si>
  <si>
    <t>1. Jaunu pakalpojumu izveide. 
2. Jauno speciālistu piesaiste</t>
  </si>
  <si>
    <t>1. Izveidotas 74 vietas. 
2. Pārbūvēta viena ēka.</t>
  </si>
  <si>
    <t>1. Pilnībā izremontēta Jēkabpils Nakts patversme. 
2. Vietu skaits Nakts patversmē – 50 vietas</t>
  </si>
  <si>
    <t>1.Nodrošināta piekļuve sociālajiem pakalpojumiem. 
2.Uzlabota vides pieejamība personām ar kustību traucējumiem</t>
  </si>
  <si>
    <t>Izveidoti sociālie dzīvokļi vai sociāli dzīvojamās mājas novadā;
Veikti dzīvokļu remonti</t>
  </si>
  <si>
    <t>1. Atbalstīti 3 komersanti. 
2. Izveidotas 16 jaunas darbavietas. 
3. Piesaistītas privātās investīcijas 689145 EUR apmērā.</t>
  </si>
  <si>
    <t>1. Izveidotas 2 jaunas darbavietas. 
2. Piesaistītas privātās investīcijas 4918000EUR apmērā. 
3. Samazinātas degradētās teritorijas – 5 ha. (Zīlānu iela 97, Jēkabpils)</t>
  </si>
  <si>
    <t xml:space="preserve">Uzlabota uzņēmējdarbības vide, sakārtojot publisko transporta infrastruktūru 4 ielām. </t>
  </si>
  <si>
    <t>1. Samazinātas degradētās teritorijas – ~0.465ha. 
2. Izveidotas 22 darbavietas. 
3. Piesaistītas privātās investīcijas 100 000 EUR apmērā.</t>
  </si>
  <si>
    <t>1. Degradētās teritorijas samazinājums ~8,88 ha. 
2. Radītas 30 darbavietas. 
3. Piesaistītas privātās investīcijas 3 674 854  EUR apmērā.</t>
  </si>
  <si>
    <t>1. Degradētās teritorijas samazinājums ~1,17908 ha. 
2. Radītas 16 darbavietas. 
3. Piesaistītas privātās investīcijas 1407648  EUR apmērā.</t>
  </si>
  <si>
    <t>1. Izveidotas 2 jaunas darbavietas. 
2. Piesaistītas privātās investīcijas  850000EUR apmērā. 
3. Samazinātas degradētās teritorijas – 2 ha.</t>
  </si>
  <si>
    <t>1. Atbalstīti komersanti. 
2. Izveidotas jaunas darbavietas. 
3. Piesaistītas privātās investīcijas</t>
  </si>
  <si>
    <t>1. Projektu granti uzņēmējdarbības uzsākšanai. 
2. Biznesa ideju konkursi. 
3. Atbalsts jaunu uzņēmumu attīstībai</t>
  </si>
  <si>
    <t>1. Organizēt uzņēmēju tikšanos, dalība pasākumos, labāko uzņēmēju virzīšana konkursiem. 
2. Uzņēmējdarbības grantu konkurss. 
3. Pasākumi uzņēmēju atbalstam.</t>
  </si>
  <si>
    <t>1. Dalība uzņēmējdarbības forumos. 
2. Investoru piesaistei izstrādāts informatīvais materiāls. 
3. Uzņēmēju dienas novadā. 
4. Investoru piesaistes pasākumu veikšana. 
5. Esošo uzņēmumu eksporta tirgus veicināšana</t>
  </si>
  <si>
    <t>1. Atjaunots Krustpils pils C korpuss, muižas klēts ēka, smēde un labiekārtota teritorija. 
2. Amatu mājas jaunbūve. 
3. Iekārtotas jaunas ekspozīcijas. 
4. Iegādātas mēbeles un aprīkojums.</t>
  </si>
  <si>
    <t>1. Organizēti semināri, darba grupas. 
2. Tūrisma informācijas stendu, viensētu norāžu, piemiņas plākšņu uzstādīšana. 
3. Uzlabota tūrisma un kultūrvēsturisko objektu sasniedzamība</t>
  </si>
  <si>
    <t>1.Atjaunots pils tornis. 
2.Iekārtotas jaunas pastāvīgās ekspozīcijas Krustpils pils tornī. 
3. Radīti jauni pakalpojumi Krustpils pilī.</t>
  </si>
  <si>
    <t>1.Izveidotas ekskursijas viedierīcēm. 
2.Izveidoti e-rīki, kur tūrists veido individuāli ceļojumu maršrutu; 
3.Izveidotas ekskursijas viedierīcēm pa Jēkabpils pilsētu ar stāstījumu un video ieskatu ēku telpās, to vēsturisko izskatu, veidojot tās tematiski - ēkas, dārzi, ūdeņi, koki, ievērojamākie iedzīvotāji u.t.t.</t>
  </si>
  <si>
    <t>1.Kultūrvēsturiskas un ainaviskās vērtības atjaunošana Krustpils muižas parka un dīķa teritorijā. 
2.Ierīkota ārā klasiskās mūzikas atskaņošana pie strūklakas un vakaru stundās projekcija uz pils mūriem par tās vēsturi.</t>
  </si>
  <si>
    <t>1. Izveidota energoefektivitātes uzraudzības sistēma. 
2. Izstrādāti ēku tehniskās apsekošanas atzinumi un ēku energosertifikāti</t>
  </si>
  <si>
    <t>1.Veicināta energoefektivitātes paaugstināšana un viedas energovadības un atjaunojamo energoresursu izmantošana daudzdzīvokļu dzīvojamās mājās. 
2.Veikta bēniņu, mājas gala sienu siltināšana, logu nomaiņa, jumta nomaiņa. 
3. Uzstādīti individuālie  siltumskaitītāji plūsmas mērītāji un alokatori</t>
  </si>
  <si>
    <t>Jēkabpils novada pilsētas un ciemi</t>
  </si>
  <si>
    <t>1. Uzstādīti AER izmantojošas tehnoloģijas pašvaldību ēkās (saules baterijas, saules kolektori, vēja ģeneratori u.c.) un izveidotas alternatīvo elektrības uzlādes vietas. 
2. Enerģijas ražošana no biomasas; Biogāzes ražošana; Saules enerģijas izmantošana; Gāzes koģenerācijas stacija-elektroenerģijas ražošanai. 
3. Saules kolektoru/paneļu izmantošana karstā ūdens sagatavošanai Viesītes veselības un sociālās aprūpes centrā</t>
  </si>
  <si>
    <t>1.Pārbūvēta lielākā Jēkabpils pilsētas katlu māja Tvaika ielā. 
2.Rekonstruēta Celtnieku ielas Katlumāja biomasas jaudas. 
3.Uzbūvēta jauna biomasas termocentrāle Tvaika ielas katlumājā. 
4. Izbūvēts saules kolektoru lauks Tvaika ielas katlumājai.</t>
  </si>
  <si>
    <t>1.Atkritumu poligona “Dziļā vāda” pakalpojumu pilnveidošana. 
2.Atkritumu dedzinātavas ierīkošana. 
3. Izglītošanas kampaņa sabiedrība atkritumu šķirošanā</t>
  </si>
  <si>
    <t>1. Izveidota zaļo un dārza atkritumu kompostēšanas vieta. 
2. Veicināta atkritumu pārstrāde pilsētās un ciemos</t>
  </si>
  <si>
    <t>1. Pārbūvēta Dolomīta iela. 
2. Pārbūvēti Brīvības ielas, Neretas ielas un Zīlānu ielas posmi. 
3. Izbūvēti 2 rotācijas apļi. 
4. Veikta satiksmes pārvada pārbūve.</t>
  </si>
  <si>
    <t>1. Cietā seguma ielu pārbūve ~3 km/ katru gadu. 
2. Grants seguma ielu asfaltēšana – 5 km/katru gadu. 
3. Izbūvētas gājēju ietves un veloceliņi</t>
  </si>
  <si>
    <t>Jaunas mikromobilitātes infrastruktūras un aprīkojuma izveide</t>
  </si>
  <si>
    <t>1. Izstrādāta Mājokļu attīstības stratēģija, ņemot vērā dzīvojamā fonda novecošanās un drošības riskus. 
2. Nodrošināts kvalitatīvs un mūsdienu prasībām atbilstošs mājoklis. 
3. Jaunu un/vai esošo ēku pārbūve dzīvojamā fonda palielināšanai</t>
  </si>
  <si>
    <t>1.Meliorācijas sistēmas sakārtošana objektā “Dunavas skola”. 
2.Iztīrīts meliorācijas grāvis Cīruļu ciemā. 
3.Ābeļu pagasta Brodu ciema, dārzkopības sabiedrību "Veselība" un "Liesma", Leimaņu pagasta Mežgales ciema, Kalna pagasta Dubultu ciema, Zasas pagasta Zasas ciema, Dunavas pagasta Dunavas ciema, Rubenes pagasta Rubeņu ciema ūdensnoteku un meliorācijas sistēmu sakārtošana. 
4.Atjaunoti pašvaldības nozīmes meliorācijas novadgrāvji</t>
  </si>
  <si>
    <t xml:space="preserve">1. Ēkas “Vālodzīte” un tai pieguļošās teritorijas labiekārtošana- jumta seguma atjaunošana, lietus ūdeņu novadsistēmas izbūve. Veikta ēkas “Vālodzīte” atjaunošana, t.sk. veikta ārsienu, jumta un cokola siltināšana, lietusūdeņu novadīšanas sistēmas pārbūve, pieguļošās teritorijas labiekārtošana; 
2. Viesītes katlu mājas priekškurtuves kapitālais remonts; 
3. Viesītes katlu mājas šķeldas noliktavas pārbūve; 
4. Jumta seguma nomaiņa Pagastmājai Elkšņu pārvaldē;
5. Fasādes siltināšana Pagastmājai Elkšņu pārvaldē; 
6. Apkures sistēmas modernizācija - nomainīta apkures sistēma un katls Elkšņu pagasta pārvaldes ēkā, Viesītes vidusskolā un Viesītes Mūzikas un mākslas skolā (apkurina domes ēku, sociālo dienestu un P.Stradiņa skolu); 
7. Viesītes kultūras pils pārbūves darbi - Viesītes kultūras pils pieslēgta centralizētajai apkurei un izbūvēta siltumtrase Ugunsdzēsības inventāra - krānu, pievadu/aizbīdņu nomaiņa, kosmētiskie remonti Ir nomainīti Kultūras pils jumta skārda elementi Ir nomainīti jumta/ torņu seguma māla dakstiņi; 
8.Siltummezglu izbūve Viesītē - Viesītē visi centralizētai siltumapgādei pieslēgtie objekti nodrošināti ar siltummezgliem; 
9. Dunavas skolas ēkas pielāgošana nometnēm, Dunavas skolas daudzfunkcionālā centra attīstība un darbības paplašināšana; 
10. Mežzemes skolas ēkas, Kalna pagastā un mājas "Rasas"  Mežgalē, Leimaņu pagastā pielāgošana sociālo dzīvokļu vajadzībām; 
11. Sila iela 3, Zasa, Zasas pagastā avārijas stāvoklī esošās ēkas nojaukšana un teritorijas labiekārtošana; 
12. Sēlijas sporta skolas sporta zāles ventilācijas sistēmas izbūves, Viesīte Smilšu iela 39; 
13. Viesītes Kultūras pils atjaunošana; 
14.Pašvaldības ēkas Kārļa 5/7 Viesītē pielāgošana sociālo pakalpojumu vajadzībām. </t>
  </si>
  <si>
    <t>1. Komplekss pretplūdu pasākums Dunavas pagasta teritorijā: valsts autoceļa V783 posma pārbūve (8 km)- hidrotehniskās būves (aizsargdambja, t.sk. specializētu būvju) un ierīču izbūve, ceļa tehniskā stāvokļa un satiksmes drošības uzlabošana, tilta atjaunošana pār valsts nozīmes ūdensnoteku, meliorācijas sistēmas sakārtošana: vaļējo grāvju sistēmas tīrīšana, caurteku atjaunošana, virszemes ūdeņos nonākošā piesārņojuma mazināšana. 
2.Daugavas krasta (nostiprināšana) erozijas novēršana. Rezultāts: nodrošināta iedzīvotāju, uzņēmēju nepārtraukta nokļūšana uz nacionālās nozīmes attīstības centru un administratīvo centru, operatīvo dienestu piekļuve iedzīvotājiem. Plūdu apdraudēto teritoriju aizsardzība</t>
  </si>
  <si>
    <t>Meliorācijas sistēmas sakārtošana: ūdensnoteku, vaļējo grāvju sistēmas tīrīšana, caurteku atjaunošana (saistīts ar komplekso pretplūdu pasākumu). 
Rezultāts: novērsts plūdu apdraudējums (platībā ~1300 ha, 77 privātmājas). Veikta Daugavas krastu nostiprināšana pie Prižiem</t>
  </si>
  <si>
    <t>Mežāre, Atašiene</t>
  </si>
  <si>
    <t>1.Izveidotas atpūtas vietas un skatu platformas Daugavas promenādē. 
2. Elektrovelosipēdu uzlādes vietu izveide pie Daugavas. 
3. Izbūvēta Daugavas laivošanas infrastruktūras</t>
  </si>
  <si>
    <t>1. Novākti upēs sakritušie koki, sanesumi, krūmu apaugums krastos. 
2. Sakopta vide. Izstrādāts projekts Dūņupes attīrīšanai/ padziļināšanai un atpūtas vietas izveidošana. 
3.Sakārtota Donaviņas upe un tās pieguļošā teritorija.</t>
  </si>
  <si>
    <t xml:space="preserve">1.Uzlabota infrastruktūra brīvdabas estrādēm. 
2.Labiekārtoti un sakārtoti kultūrvides objekti. 
3.Izveidoti bērnu spēļu un atpūtas laukumi. 
4.Veikta parku strūklaku atjaunošana. 
5.Gājēju takas Marinzejas ezera krastā labiekārtošana </t>
  </si>
  <si>
    <t>Kalna, Dunavas, Rubenes, Zasas pagasti</t>
  </si>
  <si>
    <t xml:space="preserve">1.Veikta infrastruktūras pilnveidošana A. Grīna parkā (stendi, soliņi, apzaļumošana); 
2. Vides objekta uzstādīšana simtgades skvērā Dunavas ciemā; 
3. Veikta Rubeņu parka labiekārtošana (lapene, galds, laipiņa, āra trenažieri, āra tualetes atjaunošana, u. c), inventāra iegāde parka teritorijas sakoptības nodrošināšanai; 
4. Zasas parkā veikta parka tiltiņu izveide, celiņu atjaunošana, norāžu izgatavošana, skatu platformas izveide, bērnu laukuma ierīkošana, ilggadīgo stādījumu veidošana. Veikta Zasas muižas parka pārvaldības plāna izstrāde: topogrāfiskais plāns, ainavu tematiskais plāns, dendroloģiskā inventarizācija un koku stāvokļa vispārējais novērtējums </t>
  </si>
  <si>
    <t>1.Uzlabota pilsētplānošana, apzināti pieejamie resursi un to turpmāka racionāla izmantošana. 
2.Civilās aizsardzības plāna izstrāde. 
3.Pretkorupcijas risku novērtēšana, analīze, pretkorupcijas plāna izstrāde izglītības iestādēm</t>
  </si>
  <si>
    <t>1.Priekšizpēte par pašreizējo situāciju energoefektivitātes un atjaunojamo energoresursu izmantošanai; 
2. Energopārvaldības darba grupas izveidošana, ekspertu pakalpojumi</t>
  </si>
  <si>
    <t>1.Noskaidrots iedzīvotāju viedoklis, uzlabota komunikācija. 
2.Digitālu rīku izveide iedzīvotāju viedokļu izzināšanai par aktuālākajiem risinājumiem piem., veloceliņu izbūves maršruti u.c.</t>
  </si>
  <si>
    <t>Nodrošināt sabiedrību ar informāciju</t>
  </si>
  <si>
    <t>1.Pilnveidota pašvaldības pakalpojumu kvalitāte. 
2.Speciālistu kvalifikācijas celšana, iesaiste ES projektos, pieredzes apmaiņas pasākumi</t>
  </si>
  <si>
    <t>1.Uzlabota valsts un pašvaldības publisko pakalpojumu pieejamība.  
2.Attīstīti e-pakalpojumi. 
3.Uzlabota valsts un pašvaldības publisko pakalpojumu pieejamība novada iedzīvotājiem, pilnveidota un paaugstināta sniegto pakalpojumu kvalitāte un efektivitāte;</t>
  </si>
  <si>
    <t>1. Sociālās infrastruktūras uzlabošana, inovatīvu risinājumu attīstīšana - jauno tehnoloģiju/produktu ieviešana sociālo pakalpojumu nodrošināšanai pašvaldībā. 
2. Platformas izveide, video vizītes - pilda socializācijas funkciju, klientam ir iespēja sazināties ar tuviniekiem, sociālajiem darbiniekiem, asistentu, saņemt jurista, medmāsas vai ārsta konsultācijas, ņemot vērā ne tikai sacīto, bet arī vizuālo izskatu. 
3. Pakalpojuma pieejamības nodrošināšana sociālā riska grupām attālajos lauku apvidos, ļautu ilgāk personām nenonākt sociālās aprūpes centrā vai pansionātā. 
4. Pilnībā nodrošināts tehniskais aprīkojums (viegli lietojama planšete, bezlimita internets) un serviss. 
5. Dzīves vides kvalitātes celšana, izmantojot viedās tehnoloģijas</t>
  </si>
  <si>
    <t>1. Datu analītikas rīku ieviešana administrācijas darba efektivizēšanai (mežu apsaimniekošanai u.c.). 
2. E-pakalpojumu ieviešana un kvalitātes mērījumu veikšana. 
3. E-pakalpojumu nodrošināšana caur e-latvija.lv, samazinot administratīvo slogu iedzīvotājiem un uzņēmējiem pašvaldības pakalpojumu saņemšanai, kvalitātes mērījumu veikšana</t>
  </si>
  <si>
    <t>1. Izbūvēti gājēju un veloceļi uz tuvākajiem novadu centriem  un tūrisma objektiem pilsētu un lauku mijiedarbības uzlabošanai. 
2. Sadarbība sociālo pakalpojumu jomā. 
3. Sadarbība veselības aprūpes jomā.  
4. Sadarbība izglītības jomā. 
5. Sadarbības tūrisma un uzņēmējdarbības vides sakārtošanā. 
6.Pieredzes braucieni/pasākumi ar sadraudzības pilsētām</t>
  </si>
  <si>
    <t>no</t>
  </si>
  <si>
    <t>līdz</t>
  </si>
  <si>
    <t>Pašvaldība</t>
  </si>
  <si>
    <t>Jēkabpils novada tūrisma produktu un pakalpojumu pieejamības un konkurētspējas palielināšana</t>
  </si>
  <si>
    <t>ZPR, Jēkabpils novada pašvaldība</t>
  </si>
  <si>
    <t>1.Uzlabots/pārbūvēts ielu segums novada pilsētās, ciemos un pagastos:</t>
  </si>
  <si>
    <t xml:space="preserve">1.1.Ceļa Nr.7-7 Upespriekulāni-Ziedi (Kalna pagastā) posma atjaunošana un asfalta ieklāšana; </t>
  </si>
  <si>
    <t xml:space="preserve">1.2.Ceļa Nr.4-1 Rubeņi-Asare posma un Moču ielas (Rubenes pagastā) seguma atjaunošana un divkārtu virsmas apstrāde; </t>
  </si>
  <si>
    <t xml:space="preserve">1.3.Nr.3-6 Tālivaldes – Piesaules-Krusts (Dunavas pag.) seguma atjaunošana; </t>
  </si>
  <si>
    <t xml:space="preserve">1.4. Nr.1-15 Ceļinieki-Lapsas; 1.5. Nr.1  10 Brodi-Āres atjaunošana (Ābeļu pag.); 1.6. Nr.5-11 Zasa-Mūrieši atjaunošana (Zasas pag.); </t>
  </si>
  <si>
    <t xml:space="preserve">1.7. Nr. 7-13 Kalnbirzes – Gobas atjaunošana, ceļa Bullīši atjaunošana Vidsalas ciemā; </t>
  </si>
  <si>
    <t xml:space="preserve">1.8. Nr. 7-12 Atvari-Ūdenāni atjaunošana (Kalna pag.); </t>
  </si>
  <si>
    <t xml:space="preserve">1.9. Nr. 6-27 Āres-Vāgāni atjaunošana Leimaņu pag.; Ozolu, Biržu, Smilgu, Lejas, Aldaunes ielu (Ābeļu pagasta Brodu ciemā); </t>
  </si>
  <si>
    <t xml:space="preserve">1.10. Lauku, Zaļās ielas (Zasas pagasta Zasas ciemā), segumu atjaunošana un uzlabošana (divkārtu virsmas apstrāde); </t>
  </si>
  <si>
    <t xml:space="preserve">1.11. Skolas ielas pārbūve Slatē, Rubenes pag.; </t>
  </si>
  <si>
    <t xml:space="preserve">1.13. Asfaltbetona ielu seguma atjaunošana Vīpes ciemā - Neretas iela  un autumašīnu stāvlaukumos ap to; </t>
  </si>
  <si>
    <t xml:space="preserve">1.14. Asfaltbetona ielu seguma atjaunošana Variešu ciemā - Centra iela; </t>
  </si>
  <si>
    <t xml:space="preserve">1.15. Asfaltbetona seguma izveide Līvānu ielā Krustpils pagasta Spunģēņos; </t>
  </si>
  <si>
    <t xml:space="preserve">1.16. Asfaltbetona seguma atjaunošana Mežāres ciemā - 3-17 atzars uz Robežu ielu; </t>
  </si>
  <si>
    <t xml:space="preserve">1.19. 1-10 Skudraine - Ganu krogs; </t>
  </si>
  <si>
    <t xml:space="preserve">1.20. 6-8 Pēternieki – Gravāni – Zīlāni; </t>
  </si>
  <si>
    <t xml:space="preserve">1.21. 3(4) -15 Mežāre – Atašienes pagasta robeža, </t>
  </si>
  <si>
    <t>1.23.Pašvaldības ceļu Nr.1-18 Lopdārzi – Kaķīšu ferma un Nr.1-19 Sietnieki – Lopdārzi pārbūve piekļuves nodrošināšanai pie militārās bāzes;</t>
  </si>
  <si>
    <t xml:space="preserve">1.24. Asfaltētā laukuma pie ēkas "Daugavieši" atjaunošana; </t>
  </si>
  <si>
    <t xml:space="preserve">1.25. Stāvlaukuma izbūve pie Vīpes  pamatskolas automašīnu stāvlaukumu izveidei Mežāres ciemā un KN piegulošajā teritorijā </t>
  </si>
  <si>
    <t>1.26. Meldru un Avotu ielas Zīlānu ciemā seguma uzlabošana;</t>
  </si>
  <si>
    <t>1.27. Smilšu ielas Viesītē atsevišķu posmu seguma atjaunošana un ietves izbūve</t>
  </si>
  <si>
    <t>1.28. Asfalta betona seguma uzklāšana Zaļā iela, Salas ciemā</t>
  </si>
  <si>
    <t>1.29. Virskārta nomaiņa Meža ielas 2 posmos Viesītē</t>
  </si>
  <si>
    <t xml:space="preserve">1.30. Cietā seguma  izveidošana Zīlānu ciemā Meldru ielā </t>
  </si>
  <si>
    <t>1.31. Asfaltbetona ceļu seguma izbūve industriālās  teritorijas sasniedzamībai un attīstībai Kūku pagasta Piejūtos</t>
  </si>
  <si>
    <t>1.32. Autostāvlaukuma izveide pie Pupenu kapsētas</t>
  </si>
  <si>
    <t>1.33. Avotu, Kļavu, Graudu ielu, ceļa gar Mārdadzi, ceļa Jaunāmuiža-Jaunzemi-Gravāni posmu no A12 gar Latvenergo teritoriju Kūku pagastā seguma pārbūve</t>
  </si>
  <si>
    <t>1.34.Kaļķu ielas Viesītē atsevišķu posmu segumu pārbūve</t>
  </si>
  <si>
    <t>1.33. Ielas seguma un stāvlaukuma seguma atjaunošana Elkšņu ciemā</t>
  </si>
  <si>
    <t xml:space="preserve">1.34. Ceļa seguma virskārtas atjaunošana Cīruļi ciemā </t>
  </si>
  <si>
    <t>1.35. Stāvlaukumu iekārtošana un paplašināšana Saukas un Lones ciematos</t>
  </si>
  <si>
    <t>1.36.Zaļās ielas pārbūve Aknīstē satiksmes drošības uzlabošanai</t>
  </si>
  <si>
    <t>1.37. Dzirnavu ielas kvalitātes uzlabošana Aknīstē</t>
  </si>
  <si>
    <t>1.38. Rubenes pagasta Rubeņu ciemā un Kaimiņu ielu pārbūve, Slates ciema Jaunās ielas pārbūve, Kaldabruņas ciema Kalna ielas pārbūve</t>
  </si>
  <si>
    <t>1.39. Zasas pagasta Sila ielā</t>
  </si>
  <si>
    <t>1.40.Leimaņu pagasta Mežgales ciemā</t>
  </si>
  <si>
    <t>1.41. Izbūvēts gājēju celiņš Dignājas pagastā; Ābeļu pagasta Brodu un Ābeļu ciemā; Zasas pagasta Zasas ciemā</t>
  </si>
  <si>
    <t xml:space="preserve">1.42. Stāvlaukuma izbūve Variešu pagasta Variešu ciema centrā </t>
  </si>
  <si>
    <t xml:space="preserve">1.43. Asfaltbetona ielu seguma atjaunošana Vīpes ciemā -  Dzintaru iela </t>
  </si>
  <si>
    <t xml:space="preserve">1.44. Asfaltbetona ielu seguma atjaunošana Variešu ciemā - Liliju iela un Ziedu iela </t>
  </si>
  <si>
    <t>1.45. Ceļa 1(2) - 45 Darvasbrenči - Variešu pagasts pārbūve</t>
  </si>
  <si>
    <t>1.46. Ceļa 2-6 Ķikuri - Kursieši pārbūve</t>
  </si>
  <si>
    <t>1.47. Ceļa 6-1 Zīlāni - Palejnieki - Lauciņi pārbūve</t>
  </si>
  <si>
    <t>1.48. Ceļa 5-12 Prauliņi - Slīpie pārbūve</t>
  </si>
  <si>
    <t>2. Pašvaldības ceļu infrastruktūras pārbūve:</t>
  </si>
  <si>
    <t>2.1. Pašvaldības ceļa S13 Pļavnieki Elkšņi infrastruktūras pārbūve  - Uzlabota ceļa kvalitāte 1,352 km, nodrošinot alternatīvu savienojumu ar vietējo  autoceļu V 803 Sala- Zilkalne, lai samazinātu transporta kustību caur Salas ciemu, sekmēta piekļuvi ražošanas objektiem</t>
  </si>
  <si>
    <t>2.2. Pašvaldības  ceļa Se2 Vanagi- Rugāji  infrastruktūras posma pārbūve  - Uzlabota ceļa kvalitāte 3,664 km, lai uzlabotu piekļuvi valsts un pašvaldību sniegtajiem pakalpojumiem, darbavietām, lai sekmētu piekļuvi ražošanas objektiem</t>
  </si>
  <si>
    <t>2.3. Pašvaldības ceļa 1-34 Lidlauka ceļš pārbūve industriālās  teritorijas sasniedzamībai</t>
  </si>
  <si>
    <t>3. Pašvaldības autoceļu segu atjaunošana ar šķembu maisījumu:</t>
  </si>
  <si>
    <t>3.1.Pašvaldības autoceļa S53 Siliņu stacija- Muižiņa seguma atjaunošana ar šķembu maisījumu</t>
  </si>
  <si>
    <t xml:space="preserve">3.2.Pašvaldības autoceļa S29 Bērzi - Ziedi - Kalnapūteļi seguma  atjaunošana ar šķembu maisījumu </t>
  </si>
  <si>
    <t>3.3.Pašvaldības autoceļa Se3 Runči - Dāburi - Lauki  seguma  atjaunošana ar šķembu maisījumu (6490m)</t>
  </si>
  <si>
    <t xml:space="preserve">3.4.Pašvaldības autoceļa Se8 Rāceņi- Ceļmalnieki  seguma  atjaunošana ar šķembu maisījumu </t>
  </si>
  <si>
    <t xml:space="preserve">3.5.Pašvaldības autoceļa Se35 Grāvlejas- Zaķēni  seguma  atjaunošana ar šķembu maisījumu </t>
  </si>
  <si>
    <t>3.6.Pašvaldības autoceļa Se1 Laimdotas- Vizbuļi seguma  atjaunošana ar šķembu maisījumu</t>
  </si>
  <si>
    <t xml:space="preserve">3.7.Pašvaldības autoceļa S3 Randoti- Līgotnes  seguma  atjaunošana ar šķembu maisījumu </t>
  </si>
  <si>
    <t>3.8.Pašvaldības autoceļa S14 Šaurītes- Skalbes- Pļavnieki seguma   atjaunošana ar šķembu maisīju</t>
  </si>
  <si>
    <t>4.1.Melioratoru iela (0.025 – 0.070) asfalta seguma atjaunošana</t>
  </si>
  <si>
    <t>4.2.Avotu iela – 1,003 km;</t>
  </si>
  <si>
    <t>4.3.Lauku ielas posms 0,928 km;</t>
  </si>
  <si>
    <t xml:space="preserve">4.4.Girenieku ielas posms 0,35 km; </t>
  </si>
  <si>
    <t>4.5.Ceļš  Nr.3 – 1 Aknīstes pilsēta – Krāces (0,16 km)</t>
  </si>
  <si>
    <t>5.Pārbūvēti/uzlaboti grants ceļi:</t>
  </si>
  <si>
    <t>5.1. Ābeļu pagasta ceļš  Brodi – Luksti</t>
  </si>
  <si>
    <t>5.2.Dignājas kapi - Lauciņi pārbūve</t>
  </si>
  <si>
    <t>5.3. Rubenes pagasta ceļš Bērzkrogs – Stagari</t>
  </si>
  <si>
    <t xml:space="preserve">5.4. Zasas pagasta ceļš Zasa-Ģērķāni </t>
  </si>
  <si>
    <t>5.5.Dunavas pagasta ceļš Dunava-Līči-Strazdiņi un Robežas-Skudru kapi-Līči</t>
  </si>
  <si>
    <t>5.6.Vēsmas-Ūdenstornis Dubultu ciemā</t>
  </si>
  <si>
    <t>5.7.Kalna pagasta ceļi: Niedrīši-Kalnbirzes, Pīlādži-Ošāres, Atvari-Niedrīši</t>
  </si>
  <si>
    <r>
      <t>VTP4: Novadam raksturīgas kultūrvides attīstība</t>
    </r>
    <r>
      <rPr>
        <sz val="8"/>
        <color rgb="FF000000"/>
        <rFont val="Calibri"/>
        <family val="2"/>
        <scheme val="minor"/>
      </rPr>
      <t> </t>
    </r>
  </si>
  <si>
    <r>
      <t>VTP5: Daudzveidīga veselības un sociālā aprūpe</t>
    </r>
    <r>
      <rPr>
        <sz val="8"/>
        <color rgb="FF000000"/>
        <rFont val="Calibri"/>
        <family val="2"/>
        <scheme val="minor"/>
      </rPr>
      <t> </t>
    </r>
  </si>
  <si>
    <r>
      <t>VTP7: Tūrisma potenciāla attīstība</t>
    </r>
    <r>
      <rPr>
        <sz val="8"/>
        <color rgb="FF000000"/>
        <rFont val="Calibri"/>
        <family val="2"/>
        <scheme val="minor"/>
      </rPr>
      <t> </t>
    </r>
  </si>
  <si>
    <r>
      <t>VTP12: Aizsargāta un pieejama dabas telpa</t>
    </r>
    <r>
      <rPr>
        <sz val="8"/>
        <color rgb="FF000000"/>
        <rFont val="Calibri"/>
        <family val="2"/>
        <scheme val="minor"/>
      </rPr>
      <t> </t>
    </r>
  </si>
  <si>
    <r>
      <t>VTP13: Teritorijas attīstības plānošana</t>
    </r>
    <r>
      <rPr>
        <sz val="8"/>
        <color rgb="FF000000"/>
        <rFont val="Calibri"/>
        <family val="2"/>
        <scheme val="minor"/>
      </rPr>
      <t> </t>
    </r>
  </si>
  <si>
    <t>Vadošais partneris: ZPR, Sadarbības partneris:  Sociālais dienests</t>
  </si>
  <si>
    <t>Jēkabpils novada pašvaldība Jaunatnes starptautisko programmu aģentūra, sadarbības partneris: Sociālais dienests</t>
  </si>
  <si>
    <t>1.49.Ietves seguma atjaunošana pie Viesītes Kultūras pils, Smilšu ielā 2</t>
  </si>
  <si>
    <t>1.50.Ietves seguma atjaunošana Viesītē no Paula Stradiņa skolas, Peldu ielā 2, līdz Mīlestības takai</t>
  </si>
  <si>
    <t>1.51.Laukuma seguma atjaunošana pie Paula Stradiņa skolas Peldu ielā 2 Viesītē .</t>
  </si>
  <si>
    <t xml:space="preserve"> Rubeņu kapi, Kalna  un Zasas pagasts, Vīpes pagasts</t>
  </si>
  <si>
    <t>Zasā, Atašienē, Mežārē, Spunģēnos, Variešos, Vīpē un Zīlānos</t>
  </si>
  <si>
    <t>Dignājas, Dunavas, Leimaņu, Kalna un Zasas pagastā, Atašienas ciemā</t>
  </si>
  <si>
    <t>bij.Krustpils novads</t>
  </si>
  <si>
    <t xml:space="preserve">Erasmus + “The Knowledge of Languages – a World without Borders”, nr. 2020-1-LV01-KA201-077558; </t>
  </si>
  <si>
    <t>Erasmus + Empowering Adult Training in Rural Areas Through -Outdoor Training Activities</t>
  </si>
  <si>
    <t>Apgūt neformālas brīvdabas izglītības formas. 
Rezultāts: Atrasti veidi, kā motivēt un palielināt pieaugušo izglītojamo skaitu, kuri dzīvo lauku teritorijās, nelabvēlīgā vidē.</t>
  </si>
  <si>
    <t>Starpvalstu projektu sanāksmes (Latvija; Čehija, Turcija, Norvēģija; Rumānija); Mācību pasākumi pedagogiem; Rezultātu izplatīšanas pasākumi. 
Intelektuālie rezultāti: metodiskais materiāls svešvalodu apguvei; digitālā vietne "Early Age Language Teaching Website".</t>
  </si>
  <si>
    <t xml:space="preserve"> Zasas vidusskola</t>
  </si>
  <si>
    <t xml:space="preserve">Novada skolu pirmsskolas izglītības īstenošanas vietu  materiāltehniskās bāzes un infrastruktūras izveide un uzlabošana </t>
  </si>
  <si>
    <t>1.Uzlabota un modernizēta skolu pirmsskolas izglītības iestāžu materiāli tehniskā bāze, t.sk internets, papildināts un modernizēts aprīkojums. 
2. Multifunkcionālas, izzinošas, drošas rotaļu un mācību āra teritorijas izveide individuālām bērnu mācīšanas vajadzībām pie Zasas vidusskolas un " Zelta Sietiņš" Rubenes pagastā.</t>
  </si>
  <si>
    <t>Ābeļu pamatskolā, Dignājas pamatskolā, Rubeņu pamatskolā un Zasas vidusskolā.</t>
  </si>
  <si>
    <t>1.Uzlabota mācību vide un infrastruktūra PII novadā.
2. Labiekārtota teritorija un multifunkcionālas, izzinošas, drošas rotaļu un mācību āra teritorijas izveide individuālām bērnu mācīšanas vajadzībām.</t>
  </si>
  <si>
    <t>Ābeļu pagasts, Dunavas pagasts, Leimaņu pagasts, Kalna pagasts, Zasas pagasts, Rubenes pagasts</t>
  </si>
  <si>
    <t>Ģimenes ārstu prakšu vietu, feldšerpunktu telpu un aprīkojuma uzlabošana</t>
  </si>
  <si>
    <t>Uzlabojot ārstu prakses vietas, nodrošinātas atbilstošas telpas, veikta teritoriju labiekārtošana ģimenes ārstu prakses vietās</t>
  </si>
  <si>
    <t>1. Ambulance-Aptieka ēkas Zasā pielāgošana sociālo pakalpojumu dažādošanai: fasādes atjaunošana, norobežojošo konstrukciju siltināšana, ventilācijas sistēmas izveide, telpu izveide sociālā centra vajadzībām – higiēnas istaba, kur pieejami dažādi pakalpojumi (duša, veļas mašīna, žāvētājs u.c.);
2.  Telpu izveide sociālā centra vajadzībām – higiēnas istaba, kur pieejami dažādi pakalpojumi (duša, veļas mašīna, žāvētājs u.c.)</t>
  </si>
  <si>
    <t>Veicināt tūrisma uzņēmēju konkurētspēju un izaugsmi. Laukumos nodrošināt atbilstošu infrastruktūru (Ābeļi, Dunava, Zasa). Sezonā vietējiem mazajiem ēdināšanas pakalpojumu sniedzējiem viegli izmantojamu, aprīkotu laukumiņu izveidošana, lai veicinātu tūrisma piedāvājumu dažādošanu apmeklētākajos objektos, padarītu vienkāršāku elementāru ēdināšanas pakalpojumu sniegšanu mazajiem uzņēmējiem.</t>
  </si>
  <si>
    <t>Tirdzniecības laukumu izbūve Ābeļos, Dunavā un Zasā.</t>
  </si>
  <si>
    <t>Ābeļi, Dunava, Zasa</t>
  </si>
  <si>
    <t>1.Veicināta aktīvā tūrisma uzņēmējdarbības attīstība. 
2.Piestātņu izbūve pie Daugavas un Radžu ūdenskrātuves salām. 
3.Atpūtas vietas ar skatu platformu Daugavas krastā aktīvās atpūtas veicināšanai un tūristu piesaistei. 
4. Aknīstē uzbūvēts skatu tornis, palielināts tūrisma aktivitāšu skaits. 
5. Izveidots aktivitāšu parks ar šķēršļu joslām, palielināts tūrisma aktivitāšu skaits. 
6.Radžu ūdenskrātuvē - pastaigu taka virs ūdens; 
7. Vides objektu un nakšņošanas vietu ierīkošana pie dabas objektiem; 
8. Pontonu laipas, piestātnes un estrāde uz Daugavas. 
9. Jauni apskates un tūrisma objekti. 
10. Atjaunots (saremontēts) trošu tiltiņš Aknīstē, palielināts tūrisma objektu skaits.
11. Kaldabruņas skatu platformas izveide Rubenes pagastā</t>
  </si>
  <si>
    <t xml:space="preserve">Jaunu, enerogoefektīvu apgaismojumu ierīkošana </t>
  </si>
  <si>
    <t>bij.Jēkabpils novads</t>
  </si>
  <si>
    <t>Siltumtrašu pārbūve novada ciemos</t>
  </si>
  <si>
    <t>Siltumtrases pārbūve Zasā</t>
  </si>
  <si>
    <t>1. Gājējiem un velosipēdistiem paredzēta no autotransporta nodalīta infrastruktūra, tajā skaitā kopīga gājēju un velosipēdistu infrastruktūra uz visām novada pilsētām un ciemiem un citiem novadiem. 
2. Velonovietņu, velostāvparku, velosipēdu apkopes punktu izveide maršrutu galapunktos. 
3. Gājēju un veloceliņa izbūve no Atašienes ciema līdz Brāļu Skrindu Atašienes vidusskolai -1,85km. 
4. Gājēju - velosipēdistu celiņa izbūve valsts reģionālā autoceļa P76 Aizkraukle - Jēkabpils posmā Sala - Jēkabpils posmā no Salas ciema līdz Jēkabpilij. 
5. Gājēju ietves izbūve no VSAC līdz Meža ielas krustojumam. 
6. Veloceliņa izbūve Aknīstē no Dzirnavu ielas uz Zaļo ielu.
7. Ietvju izbūve un atjaunošana Zasas ciemā;
8. Ierīkoti jauni apgaismoti gājēju/veloceliņi (Jēkabpils - Ābeļu pamatskola); 
9. Izveidotas jaunas un uzlabotas esošās velonovietnes pie publiskajām ēkām un publiskām atpūtas vietām.</t>
  </si>
  <si>
    <t>1.Sakoptas novada kapsētas. 
2.Aku rakšana Rites pagasta Ilzu, Tiltiņu, Pormaļu kapsētās. 
3.Rites pagasta kapsētas nodrošinātas ar ūdens ņemšanas vietām. 
4.Izrakta aka pie Sūnu kapsētas.
5. Dunavas pagasta Daugavas kapos – izzāģēti bīstamie koki, uzstādīts žogs, veikti labiekārtošanas darbi; 
6. Veikts Leimaņu kapu kapličas remonts; 
7. Kalna pagasta Ērgļu kapsētā vārtu un jumta seguma atjaunošana, 
8. Ķiocu kapu pieejamības uzlabošana-stāvlaukuma sakārtošana; 
9. Veikta Rubenes pagasta Ezerpurva kapu vārtu un jumta maiņa.</t>
  </si>
  <si>
    <t>1.Labiekārtota teritorija pie, Baļotes, Saukas, Bancānu  un  Skrīveru ezera. 
2. Zasas upes - dīķu sistēmas, grāvju sistēmas un krastu tīrīšana. 
3.Labiekārtota teritorija pie ezera. 
4.Veikta labiekārtošana pie Daugavas upes, tai skaitā pontona laipas ierīkošana u.c. 
5. Veikta Rubeņu dīķu sistēmas sakārtošana, Dzirnavupītes krastu tīrīšana. 
6. Pie Saukas ezera veikta 2 publisko atpūtas vietu labiekārtošana uzstādot solus, galdus un atkritumu urnas. 
7. Veikta piekļuves vietu izveidošana un labiekārtošana pie publiskajiem ūdeņiem: pie Daugavas Ābeļu pagastā, Dignājas pagastā, Dunavas pagastā pie “Plostnieku akmens, pie Bancānu ezera Kalna pagastā. 
8. Makšķerēšanas vietu izveide, piebraucamo ceļu izveide.
9. Dabas parka  Laukezers infrastruktūras atjaunošana.
10. Jaunu tūrisma infrastruktūras objektu izveide dabas parkā Laukezers.</t>
  </si>
  <si>
    <t>Iedzīvotāju iniciatīvas konkursu un NVO darbības atbalsts  Jēkabpils novadā</t>
  </si>
  <si>
    <t>1. Noteikta un realizēta labākā iedzīvotāju ideja publiskās teritorijas labiekārtošanā. 
2. Atbalsts reliģiskajām organizācijām sakrālā mantojuma saglabāšanai.
3. Nodrošināts līdzfinansējums  Jēkabpils novada iedzīvotāju, NVO, iniciatīvu grupu projektu realizācijas nodrošinājumam pievilcīgas dzīves vides veidošanā un cilvēkresursu attīstībā, atbilstoši Attīstības programmas izvirzītajiem uzdevumiem un rīcībām vidēja termiņa prioritāšu sasniegšanā.</t>
  </si>
  <si>
    <t>bij.Krustpils un bij.Jēkabpils novads</t>
  </si>
  <si>
    <t>1. Katlu mājas "Dūmi" atjaunošana Krustpils pagastā - Rezerves katlam uzstādīts granulu deglis, vai cita alternatīva apkures iekārta. 
2. Mežāres katlu mājas atjaunošana - granulu katlu iegāde. 
3. Katlu mājas pārbūve Variešu pagasta Variešu ciemā,  veicot katlu nomaiņu. 
4. Granulu degļa pieslēgšana  - modernizēta apkures sistēma darba spēka ietaupījumam Atašienes kultūras nama katlu mājā.
5. Ābeļu pagasta Brodu ciema katlu mājas pārbūve un sistēmas modernizēšana; 
6. Dunavas pagasta Dunavas ciema katlu mājas pārbūve un sistēmas modernizēšana; 
7. Leimaņu pagasta Mežgales ciema siltumtrases un katlu mājas pārbūve, modernizēšana; 
8. Zasas pagasta Zasas ciema katlu mājas pārbūve.</t>
  </si>
  <si>
    <t xml:space="preserve">1.Iegādāti elektromobiļi un izveidota to uzlādes infrastruktūra. 
2.Lielākās apdzīvotajās vietās (daudzdzīvokļu ēku mikrorajonos, publiskos stāvlaukumos, ciemos) ieviest elektrovelosipēdu un auto elektrouzlādes stacijas. 
3. Iegādāti pašvaldības funkciju nodrošināšanai videi draudzīgi transportlīdzekļi – Pašvaldības policija, Sociālais dienests, komunālie dienesti u.c. 
4. Sabiedrisko pārvadājumu nodrošināšanai </t>
  </si>
  <si>
    <t>1.Uzlabots ielu segums novada ciemos un pagastos (ielu saraksts 1.pielikumā);
2.Pašvaldības ceļu infrastruktūras pārbūve (saraksts 1.pielikumā);
3. Pašvaldības autoceļu segu atjaunošana ar šķembu maisījumu (autoceļu saraksts 1.pielikumā); 
4. Pašvaldības ielu, ceļu ar grants segumu pārbūve (saraksts 1. pielikumā);
5. Pārbūvēti/uzlaboti grants ceļi (saraksts 1.pielikumā).</t>
  </si>
  <si>
    <t>Dzīvojamā fonda atjaunošanas darbi:
1. Pašvaldības ēkas "Zeļķi" atjaunošana - Atjaunota pašvaldībai piederoša ēka, iegūstot papildus dzīvojamo fondu
2. Bijušās Liepenes skolas ēkas telpu pārbūve īres dzīvokļu ierīkošanai  -Finansējuma pieejamības gadījumā ēka pārbūvēta par īres dzīvokļiem
3. Pašvaldības īres dzīvokļu izveidošana, pārbūve vai pielāgošana veicot esošo pašvaldības ēku Liepas 9 un Liepas 11 pārbūvi un atjaunošanu Zasas pagastā
4. Pašvaldības dzīvojamā fonda sakārtošana, īres dzīvokļu izveide Jēkabpils novadā - daudzdzīvokļu māju tehniskā stāvokļa uzlabošana, ēku siltināšana Dignājas, Dunavas, Leimaņu, Kalna, Rubenes, Zasas pagastos. Īres dzīvokļu izveide Rubenes pagasta Slates ciemā ēkās “Liepu gatve 3”, “Liepu gatve 5”, “Slates pagastmāja” un “Slates internāts” 
5. Sabiedriskā centra izveide Medņu ciemā bijušās Liepenes pamatskolas ēkā - Izveidots sabiedriskais centrs mūžizglītības, NVO, nemateriālā kultūras mantojuma saglabāšanas un pakalpojumu nodrošināšanai; 
6. Veikta jumta seguma maiņa un kāpņu telpas krāsošana daudzdzīvokļu dzīvojamai mājai Aldaunes ielā 3, jumta seguma maiņa daudzdzīvokļu dzīvojamai mājai Aldaunes ielā 5, Brodu ciemā un mājai "Sili”, Laši, Ābeļu pagastā. 
7. Dignājas pagastā veikta daudzdzīvokļu mājas "Veldres” kāpņu telpas un ieejas atjaunošana, lodžiju kosmētiskais remonts, jumta remonts, mājas "Vārpas" lodžiju kosmētiskais remonts, ēkas “Zariņi” telpu atjaunošana, ēkas “Kamenes” kurtuves telpas remonts, ēkas "Dignājas mazā skola" telpu remonts.
8. Dunavas pagastā veikta mājas "Daugavas" jumta seguma maiņa, mājai “Puteņi” kāpņu telpas apgaismojuma sakārtošana, mājai ”Tūjas” ieejas atjaunošana, stāvvadu sakārtošana mājā ”Oši”, mājām “Kļavas”, “Kastaņi” vairogu remonts, telpu atjaunošana ēkā "Katlu māja”.
9.Veikts Kalna pagasta Doktorāta telpu remonts, saimniecības ēkas jumta atjaunošana un grīdu betonēšana, daudzdzīvokļu māju “Vēsmas”, “Salnas” un Vaivari” kāpņu telpu remonts Dubultu ciemā.
10. Veikts daudzdzīvokļu mājas un saimniecības ēku remonts Leimaņu pagasta daudzdzīvokļu mājai Ērmītes.
11. Zasas pagastā veikta kāpņu telpas atjaunošana Zaļā iela 7 , sanitārā mezgla telpu atjaunošana Zaļā ielā 6, pamatu aizsargapmales atjaunošana Zaļā iela 10, veikts katlumājas jumta un fasādes remonts.</t>
  </si>
  <si>
    <t>1. Iegādāts aprīkojums brīvprātīgajiem ugunsdzēsējiem, pārvietojamais plosts, pārvietojams ģenerators. 
2. Izveidoti 3 informatīvie stendi 
3. Pilnveidota civilās aizsardzības materiāltehniskā bāze un cilvēkresursu kapacitāte. 
4. Iegādāts aprīkojums gators ar piekabi, transportējamā degvielas tvertne, ģeneratori, apsildāmā telts, interaktīvais ekrāns</t>
  </si>
  <si>
    <t>Ābeļu, Dignājas, Dunavas pagasti, Krustpils, Atašienes, Kūku, Vīpes, Mežāres un Variešu pagasti</t>
  </si>
  <si>
    <t>Dignājas pagastā; Dunavas pagastā, Leimaņu pagastā; Rubeņu, Slates ciemos Rubenes pagastā, Zasas pagasta Zasas ciemā, Viesītē, Medņu ciemā Variešu pagastā, Mežāres ciemā Mežāres pagastā, Zīlānu ciemā Kūku pagastā</t>
  </si>
  <si>
    <t>Jēkabpils, Viesīte</t>
  </si>
  <si>
    <t>Ābeļu, Dignājas, Dunavas, Kalna, Leimaņu, Rubenes un Zasas pagasti , Viesītes, Saukas, Elkšņu un Rites pagasts</t>
  </si>
  <si>
    <t>Vīpes, Mežāres, Spuņģēnu un Variešu ciemi, Jēkabpils, Zīlāni, Viesīte</t>
  </si>
  <si>
    <t>1. Atjaunota kultūras iestāžu materiāltehniskās bāze un infrastruktūra: 
1.1. Uzlabota infrastruktūra Ābeļu pagasta Tautas namam (kosmētiskais remonts); 
1.2. Rubeņu kultūras namā (uzstādīti akustiskie paneļi, veikta katlu mājas telpu atjaunošana). 
1.3. Zasas kultūras namā veikta atsevišķu telpu atjaunošana; Iegādāts tehniskais aprīkojums. 
1.4. Radošās rezidences „Debesjums” izveide pie Gārsenes pils 2.kārta. 
1.5. Pārvietojamās skatuves iegāde kultūras pasākumu organizēšanai - iegādāta mobilā skatuve. 
1.6. Veikta Sēlijas Prasmju muzeja pagraba ieejas un terases atjaunošana.
1.7. Atjaunota kultūras iestāžu materiāltehniskās bāze un infrastruktūra: uzstādīta nojume Kalna pagasta kultūras namam "Zītari”</t>
  </si>
  <si>
    <t>1. Zaļās infrastruktūras pilnveidošana upju un ezeru ainavā. 
2. Dabas parku infrastruktūras sakārtošana, publiski pieejamas rekreācijas teritorijas. 
3. Vides centra izveide dabas lieguma “Eglone” teritorijā - atpūtas vieta "Pie Eglainītes", Dunavas pagastā, esošo telpu piemērošana vai jaunu izbūve vides izglītības un dabas pētniecības mērķiem, laipu izveide, tiltiņa izbūve.
4. Teritoriju labiekārtošana pie publiskajiem ūdeņiem. 
5. Aktīvās atpūtas vietu labiekārtošana, laivu piestātņu ierīkošana pie Daugavas Pārceltuvju (Dignāja - Līvāni, Dunava- Jersika) infrastruktūras attīstība. 
6. Dabas un vides izglītības informācijas centru infrastruktūras pilnveide un attīstība. Esošo telpu piemērošana vai jaunu izbūve vides izglītības un dabas pētniecības mērķiem. 
Rezultāts: ilgtspējīgi tūrisma galamērķi, dabas un kultūras vērtību saglabāšana, tematiskie tīklojumi; pilnveidota dabas un vides izglītības informācijas centru infrastruktūra.</t>
  </si>
  <si>
    <t>Atbalsts uzņēmējdarbības NVO veicināšanai</t>
  </si>
  <si>
    <t>Jēkabpils Valsts ģimnāzija, Jēkabpils 2.vidusskola, Jēkabpils 3.vidusskola Jēkabpils pamatskola Variešu sākumskola, Krustpils, Sūnu, Mežāres, Vīpes pamatskolas, Brāļu Skrindu Atašienes vidusskola, Viesītes vidusskola, Ābeļu pamatskola, Dignājas pamatskola, Rubeņu pamatskola, Zasas vidusskola</t>
  </si>
  <si>
    <t>Jēkabpils novada sporta infrastruktūras attīstība un sporta aktivitāšu/ pasākumu organizēšana</t>
  </si>
  <si>
    <t>Izbūvēta bioloģiskās krematorija un kolumbārijs.</t>
  </si>
  <si>
    <t>1. Uzlabota PA “Jaunāmuiža” infrastruktūra: ēkas jumta nomaiņa, boileru un apkures katlu nomaiņa, kravas lifta remonts. 
2. Specializētā autotransporta iegāde PA "Jaunāmuiža" - Iegādāts specializētais transports, lai atvieglotu klientu ar smagiem kustību traucējumiem nogādāšanai pie speciālistiem</t>
  </si>
  <si>
    <t>1. Pilnībā modernizētas visas novada vispārējās izglītības iestādes. 
2.Ierīkotas "Zaļā klases" mācību nodarbībām skolu pagalmos. 
3. Skolu sporta zāļu infrastruktūras pārbūve un pilnveidošana: 
3.1. Vīpes pamatskolas sporta laukuma pārbūve. 
3.2. Krustpils pamatskolas sporta laukuma pārbūve. 
3.3. Aktīvās atpūtas centra "Sūnas" attīstība - attīstīta Sūnu vecā pamatskola un tai pieguļošā teritorija kā sporta un aktīvās atpūtas komplekss. 
3.4. Uzstādīt tribīnes pie Sūnu skolas sporta laukuma. 
3.5. Nestandarta sporta ierīču un šķēršļu joslas izgatavošana un uzstādīšanas vispārējās izglītības iestāžu teritorijā mācību procesa un brīvā laika dažādošanai. 
3.6. Sporta laukuma izveide Variešu sākumskolai - izveidots sporta laukums, t.sk. futbola, volejbola, strītbola laukumi, pievilkšanās stieņu un līdzteku komplekss
4. Ēdināšanas telpu un aprīkojuma atjaunošana Zasas vidusskolā; 
5."Zelta sietiņš" telpu atjaunošana, 
6. Rubeņu pamatskolas rotaļu un mācību āra teritoriju labiekārtošana un atsevišķu telpu atjaunošana; 
7. Dignājas pamatskolas atsevišķu telpu atjaunošana; 
8. Ābeļu pamatskolas atsevišķu telpu atjaunošana</t>
  </si>
  <si>
    <t>1.Jēkabpils multifunkcionālā halles pilnveidošana un attīstība:
1.1.Slēgtās bobsleja starta estakādes izveide. 
1.2. Funkcionālais rāmis ar aksesuāriem. 
1.3. Fasādes ārējais LED ekrāns</t>
  </si>
  <si>
    <t>1. Uzstādīti āra daudzfunkcionālie vingrošanas kompleksi. 
2. Vides pieejamības nodrošināšana un ūdens procedūru pieejamība pie publiskajiem ūdeņiem cilvēkiem ar kustību traucējumiem - izveidots nepieciešamais aprīkojums ūdens procedūru izmantošanai un nobrauktuves cilvēkiem ar kustību traucējumiem publiskās peldvietās un atpūtas vietās pie publiskajiem ūdeņiem. 
3. Publisko peldvietu izveide pie Daugavas</t>
  </si>
  <si>
    <t>1. Izveidotas un iekārtotas mūsdienīgas bibliotēkas:
1.1. Bibliotēkas telpu  "Dunavas skola" atjaunošana</t>
  </si>
  <si>
    <t>1.Apsaimniekoti  kultūras pieminekļi, t.sk, kapu teritorijās esošie kultūrvēsturiskā mantojuma objekti. 
2.Rakstnieka Aleksandra Grīna dzimtas māju atjaunošana: rezultāts - labiekārtota un droša vide, pievilcīga dzīves un brīvdienu vieta - ilgtspējīgi tūrisma galamērķi. 
3.Tradicionālās amatu prasmes - etnogrāfijas izpēte reģionā. Rezultāts - reģiona etnogrāfijas izpēte , analīze (plašā etnogrāfijas izpratnē - folklora, rokdarbi un amatniecība, ainavas un mājvietas. Ekspedīcijas, dokumentēšana, apkopošana, zinātniskas publikācijas un apkopojums) un rezultātu pieejamības nodrošināšana sabiedrībai. Izveidots ilustratīvs materiāls starptautiskai auditorijai, iesaistīta studējošā jaunatne. 
4.Amatniecības kompleksa “Rūme” infrastruktūras pilnveidošana - Etnogrāfiskās smēdes - kalēja amata darbnīcas būvniecība;  Saieta nama būvniecība.
5. Amatniecības centra “Māzers” infrastruktūras pilnveidošana, kultūrvēsturiskā mantojuma saglabāšana</t>
  </si>
  <si>
    <t>Uzlabota ēkas energoefektivitāte, sakārtota apkures sistēma, izbūvēti iekšējie tīkli, nodrošināta valsts nozīmes kultūrvēsturiskā pieminekļa saglabāšana, popularizēšana, kompleksa viesmīlības pakalpojuma pieejamība, kā arī izglītības iestādes, kas atrodas  ēkā, darbība sakārtotā vidē</t>
  </si>
  <si>
    <t xml:space="preserve">Projekta mērķis ir, balstoties uz komersantu vajadzībām, komercdarbībai nepieciešamās publiskās infrastruktūras sakārtošana privāto investīciju apjoma pieaugumam un uzņēmējdarbības attīstībai Krustpils pagastā, pārbūvējot pašvaldības ceļu 0,36 km kopgarumā </t>
  </si>
  <si>
    <t>Amatnieku, mājražotāju un citu mazo uzņēmēju biznesa attīstības veicināšana</t>
  </si>
  <si>
    <t>1. Izveidota nepieciešamā infrastruktūra amatnieku, mājražotāju un citu mazo uzņēmumu saražoto produkciju realizācijai.
2. Tirdzniecības novietņu izbūve un uzstādīšana, t.sk. pārvietojamās tirdzniecības vietas.
3. Kopradīšanas telpu izveide.
4. Pop – up veikalu izveide.
5. Uzņēmējdarbības atbalsta aktivitātes Zemgales Plānošanas reģionā
6. Amatnieku, mājražotāju un citu mazo uzņēmēju izglītojošas programmas, atbalsta centra izveide.
7.Juridisku robežu jautājumu informācijas punkts
Veicināta amatnieku un mājražotāju u.c. mazo uzņēmēju biznesa attīstība.</t>
  </si>
  <si>
    <t xml:space="preserve">Pop-up veikala izveide novada produktu tirdzniecībai amatnieku, mājražotāju un citu mazo uzņēmēju attīstības veicināšanai. Pop-up mobilais veikals atbalstīs jaunas uzņēmējdarbības uzsākšanu vai arī esoša uzņēmuma savu produktu papildu reklamēšanu. </t>
  </si>
  <si>
    <t>1.Labiekārtota ārtelpa un radīts jauns apskates objekts. 
2.Iekārtotas jaunas ekspozīcijas ar interaktīviem veidiem, paplašināts amatu mājas piedāvājums. 
3. Sakopts un labiekārtos parks. 
4. Izbūvēts stāvlaukums muzeja apmeklētājiem. 
5. Objekta drošības nodrošināšana un labiekārtota muzeja teritorija</t>
  </si>
  <si>
    <t xml:space="preserve">Esošo gaismekļu nomaiņa uz LED gaismekļiem ar jaunajām viedajām tehnoloģijām </t>
  </si>
  <si>
    <t>1.Uzstādīti attālinātie skaitītāji. 
2. Palielinājies centralizēto tīklu lietotāju skaits. 
3.Uzlabota notekūdeņu kvalitāte. 
4.Nodrošināta pakalpojuma kvalitāte. 
5. Nodrošināta notekūdeņu attīrīšanas iekārtu darbības nepārtrauktība. 
6. Veikta atdzelžošanas staciju Viestura un Celtnieku ielā automatizācija, Jēkabpilī</t>
  </si>
  <si>
    <t>Teritorijas labiekārtošana pie publiskajiem ūdeņiem</t>
  </si>
  <si>
    <t>Salas un Sēlpils pagasti</t>
  </si>
  <si>
    <t>Biržu pamatskolas sporta laukuma atjaunošana</t>
  </si>
  <si>
    <t>Uzlabot  un sekmēt mācību vidi mūsdienīgas un kvalitatīvas izglītības nodrošināšanai veselībai drošos apstākļos</t>
  </si>
  <si>
    <t>Biržu pamatskola</t>
  </si>
  <si>
    <t>Salas  ciems</t>
  </si>
  <si>
    <t xml:space="preserve">Uzlabota pakalpojumu sniegšanas kvalitāte vienā esošā organizācijā  mazaizsargātajām iedzīvotāju grupām </t>
  </si>
  <si>
    <t xml:space="preserve">1.Uzlabotas brīvdabas pasākumu vietas pagastos. 
2. Modernizēta Krustpils saliņas brīvdabas estrāde, kas atbilst producentu prasībām pasākumu organizēšanai un spēj konkurēt ar citām pasākumu organizēšanas vietām reģionā. 
3. Uzstādīts sanitārais modulis/sanitārais mezgls aiz brīvdabas estrādes "Mārdadzis", ierakta kanalizācija. Nobruģēts stāvlaukums aiz brīvdabas estrādes "Mārdadzis". 
4. Izveidots āra pasākumu laukums pie Vīpes pamatskolas 
5. Brīvdabas estrādes atjaunošana Mīlestības saliņā </t>
  </si>
  <si>
    <t>1. Laikmetīgās mākslas pieejamība. 
2. Regulārs izstāžu piedāvājums.</t>
  </si>
  <si>
    <t>1. Veikti uzlabošanas un sakārtošanas darbi objektos: 
1.1.Kaldabruņas (Červonkas) baznīca,
1.2. Dignājas evaņģēliski luteriskās baznīca 
1.3. Dunavas Svētā Jāzepa Romas katoļu baznīca, 
1.4. Rubeņu Svētā Pētera un Pāvila Romas katoļu baznīca, 
1.5. Zasas evaņģēliski  luteriskās baznīca 
1.6. Rubenes pagasta Rubeņu kapu vārti 
2. Videi draudzīgu apgaismojuma ķermeņu izvietošana pie Zasas baznīcas (3 gab.), 
3. Labiekārtotu stāvlaukumu izveide pie baznīcām uz pašvaldības zemes; 
4. Audiogida-aplikāciju izveide; 
5. Mākslinieku plenērs -1 nedēļa, tēma Novada dievnami.  
Rezultāts - labiekārtota un droša vide, pievilcīga dzīves un brīvdienu vieta, mākslinieku darbu izstāde</t>
  </si>
  <si>
    <t>PA "Jaunāmuiža" ēkas infrastruktūras uzlabošana</t>
  </si>
  <si>
    <t>Vidēja termiņa prioritātes</t>
  </si>
  <si>
    <t>Kopsumma, EUR</t>
  </si>
  <si>
    <t>%</t>
  </si>
  <si>
    <t>VTP1 - Dzīves stabilitātes un drošības veicināšana</t>
  </si>
  <si>
    <t>VTP2 - Pieejama un kvalitatīva izglītība mūža garumā</t>
  </si>
  <si>
    <t>VTP3 - Daudzveidīgu sporta aktivitāšu pieejamība</t>
  </si>
  <si>
    <t>VTP4 - Novadam raksturīgas kultūrvides attīstība</t>
  </si>
  <si>
    <t>VTP5 - Daudzveidīga veselības un sociālā aprūpe</t>
  </si>
  <si>
    <t>VTP6 - Klimatneitrālas enerģijas ražošana un izmantošana</t>
  </si>
  <si>
    <t>VTP7 - Tūrisma potenciāla attīstība</t>
  </si>
  <si>
    <t>VTP8 - Klimatneitrālas enerģijas ražošana un izmantošana</t>
  </si>
  <si>
    <t>VTP9 - Inženiertehniskās infrastrukūras attīstība ar ilgtspējīgiem un klimatneitrāliem risinājumiem</t>
  </si>
  <si>
    <t>VTP10 - Drošas satiksmes infrastruktūras un daudzveidīgas mobilitātes iespēju attīstība</t>
  </si>
  <si>
    <t>VTP11 - Pievilcīgas dzīvojamās zonas pilsētās un ciemos</t>
  </si>
  <si>
    <t>VTP12 - Aizsargāta un pieejama dabas telpa</t>
  </si>
  <si>
    <t>VTP13 - Teritorijas attīstības plānošana</t>
  </si>
  <si>
    <t>VTP14 - Pašvaldības iestāžu un uzņēmumu darba efektīva organizēšana</t>
  </si>
  <si>
    <t>VTP15 - Sadarbības veidošana ar citām pašvaldībām, organizācijām, iestādēm</t>
  </si>
  <si>
    <t>Mērķis: laukuma seguma atjaunošana un pieguļošas teritorijas labiekārtošana pie Gārsenes pagasta pārvaldes un kultūras nama ēkas.</t>
  </si>
  <si>
    <t>Laukuma seguma atjaunošana un pieguļošas teritorijas labiekārtošana pie Gārsenes pagasta pārvaldes un kultūras nama ēkas Gārsenes ciemā, Gārsenes pagastā</t>
  </si>
  <si>
    <t>Gārsene</t>
  </si>
  <si>
    <t>1.52.Pašvaldības ceļa 1-5 Kalnsētas - Grīvas kapi Krustpils pagastā pārbūves būvdarbi</t>
  </si>
  <si>
    <t>1.53.Pašvaldības ceļu Nr.3 Braslavas iela un 1-1 Prižu avēnija – Šaurītes Krustpils pagastā cietā seguma izbūve</t>
  </si>
  <si>
    <t>1.54.Ceļa 1-24 Darvasbrenči – Kaķīši posma Krustpils pagastā pārbūve</t>
  </si>
  <si>
    <t>1.55.Pašvaldības ceļa 3-15 Mežāre- Atašienes pagasta robeža no 4,960 km līdz 6,390km Mežāres pagastā pārbūve</t>
  </si>
  <si>
    <t>1.56.Pašvaldības ielas Nr.3 Liliju iela Variešu pagastā asfaltbetona seguma atjaunošana</t>
  </si>
  <si>
    <t>1.57.Pašvaldības ielas Nr.2 Ziedu iela Variešu pagastā asfaltbetona seguma atjaunošana</t>
  </si>
  <si>
    <t>1.58.Dubultās virsmas apstrādes seguma uzklāšana pašvaldības ielai ar grants segumu Nr.5 Skolas iela Antūžu ciemā</t>
  </si>
  <si>
    <t>1.59.Pašvaldības ceļa 5-28 Brīvāres - Kučenieki Vīpes pagastā pārbūve</t>
  </si>
  <si>
    <t>1.22.Pašvaldības ceļa 6-2 Vārpa – Domāni – Karjers Kūku pagastā pārbūve un seguma uzlabošana</t>
  </si>
  <si>
    <t>1.18.Pašvaldības ceļa 6-1 Zīlāni – Palejnieki - Lauciņi Kūku pagastā pārbūve un seguma uzlabošana</t>
  </si>
  <si>
    <t>1.17.Klusās ielas (Nr. 57) Kūku ciemā seguma uzlabošana</t>
  </si>
  <si>
    <t>1.12.Pašvaldības ceļa 4-1 Marinzeja – Rijnieki Atašienes pagastā pārbūve</t>
  </si>
  <si>
    <t xml:space="preserve">Asares muižas kungu mājas drupu iekonservēšanas pasākumi </t>
  </si>
  <si>
    <t>Drupu konservācija un muižas parka labiekārtošanas darbi, atbilstoši izstrādātajām ainavu plānam un objekta virzīšana nacionālājā kultūras pieminekļa aizsardzības sarakstā,  muižas parka ainavu plāna ieviešana</t>
  </si>
  <si>
    <t>Asare</t>
  </si>
  <si>
    <t>Centralizētas apkures izbūve SIA "Gārsenes pils"</t>
  </si>
  <si>
    <t>Reģionālā tūrisma objekta pilnveidošana izmantošanai nesezonā</t>
  </si>
  <si>
    <t>Radošās rezidences „Debesjums” izveide pie Gārsenes pils 2.kārta</t>
  </si>
  <si>
    <t>Radošās rezidences pilnveidošana par reģionāla mēroga objektu radošo industriju attīstīšanai</t>
  </si>
  <si>
    <t>Ceļš P74 Siliņi - Lietuvas robeža posma 4.6 km no Aknīstes pilsētas līdz Lietuvas robežai cietā seguma izbūve (savienojams ar projektu Zaļās ielas pārbūve Aknīstē satiksmes drošības uzlabošanai</t>
  </si>
  <si>
    <t xml:space="preserve">Uzņēmējdarbības un straptvalstu mobilitātes veicināšana, rekonstruējot ceļa posmu </t>
  </si>
  <si>
    <t>Aknīste, Aknīstes pagasts</t>
  </si>
  <si>
    <t>Ekotehnoloģiju izbūve (viedais apgaismojums, viedie āra trenažieri, velosipēdu remontstacijas izveide, skatu platformas izvietošana,  izglītojošās planšetes) Eiropas "Zaļā kursa" ieviešanai</t>
  </si>
  <si>
    <t>Ekotehnoloģiju parka izveidošana Sēļu parkā, Aknīstē, Skolas iela 2B, Aknīste</t>
  </si>
  <si>
    <t xml:space="preserve">Jēkabpils novada pašvaldība </t>
  </si>
  <si>
    <t xml:space="preserve">1.Veikta pašvaldības ēku energoefektivitātes paaugstināšana:
1.1.Novada skolu sporta zāļu  energoefektivitātes paaugstināšanas pasākumi
1.2.Krustpils pamatskolas ēkas pārbūve / atjaunošana energoefektivitātes paaugstināšana
1.3.Jēkabpils Sporta nama energoefektivitātes paaugstināšana (2.kārta)
1.4.Antūžu kultūras nama atjaunošana energoefektivitātes paaugstināšanai 
1.5.Atašienes pagasta pārvaldes ēkas atjaunošana un energoefektivitātes paaugstināšana 
1.6.Muzeja nodaļas “Paula Stradiņa skola” fasādes atjaunošana
1.7.Pārvaldes ēka Dignājas pagastā
1.8.Fasādes siltināšana un jumta nomaiņai Sēlijas sporta skolai
1.9.Hidroizolācijas izbūve Viesītes vidusskolas jaunā korpusa rietumu pusē
1.10.Aprūpes nams Mežvijas, Mežgalē, Leimaņu pagastā, ēkas Zaļā iela 10, Zasā, Zasas pagastā norobežojošo konstrukciju siltināšana un ventilācijas sistēmas izveide; 
1.11.Ēkas “Vārpas” siltināšana Dignājas pagastā. 
1.12.Vīpes pamatskolas ēkas atjaunošana un sporta zāles energoefektivitātes pasākumi - sienu siltināšana, jumta seguma nomaiņa
1.13.Brāļu Skrindu Atašienes vidusskolas ēku atjaunošana un energoefektivitātes paaugstināšana
1.14.Vīpes, Variešu un Kūku pagasta pārvaldes ēkas atjaunošana un energoefektivitātes paaugstināšana
1.15.Kultūras nama un bibliotēkas ēkas  atjaunošana un energoefektivitātes paaugstināšana Zīlānu ciemā
1.16. Novada administrācijas ēkas Rīgas ielā 150a, Jēkabpilī atjaunošana un energoefektivitātes paaugstināšana
1.17. Spuņģēnu sporta zāles pārbūve - paplašināta Spuņģēnu sporta zāle un izveidota tribīne skatītājiem. 
1.18. Salas vidusskolas ēkas atjaunošana un energoefektivitātes paaugstināšana;
1.19. Energoefektivitātes paaugstināšana siltumenerģijas ražošanā un piegādē Salas, Līkumu, Sēlijas un Biržu ciemos
</t>
  </si>
  <si>
    <t>1. Nodrošināta ūdens kvalitāte Vandānu ciemā Dignājas pagastā; Dunavas pagastā, Leimaņu pagastā; Rubeņu, Slates ciemā Rubenes pagastā, Zasas pagasta Zasas ciemā. 
2. Ūdensvada atjaunošana Variešu pagasta Medņu ciemā. 
3. Ūdens ņemšanas vietas tīrīšana / atjaunošana Mežāres pagasta Mežāres ciemā. 
4. Centralizētās ūdensapgādes sistēmas izveide Ābeļu pagasta Ābeļu ciemā, Dunavas pagasta Sudrabkalna ciemā; Leimaņu pagasta Leimaņu ciemā; Rubenes pagasta Kaldabruņas ciemā, pieslēgumu nodrošināšana. 
5. Ūdenssaimniecības attīstība Kūku pagasta Zīlānu ciemā - ūdensapgādes un kanalizācijas tīklu pārbūve Sarmas ielā, Dārzupītes ielā, Zīlānu ielā un Laukezera ielā. 
6. Ūdenssaimniecības attīstība Mežāres pagasta Mežāres ciemā - kanalizācijas tīklu sakārtošana. 
7.Jauna ūdensvada pieslēguma izbūve Sporta ielas iekšpagalmā Viesītes pilsētā. 
8. Ūdensvada ierīkošana atsevišķās ielās Viesītē (Krasta, Parka, Ezera, Biržu, Kalna un Jaunā ielā).
9. Ūdensvadu tīklu atjaunošana Salā, Ošānos, Biržos, Sēlijā.</t>
  </si>
  <si>
    <t>1.60. Ozolkalna ielas pārbūve, pretputekļu klājuma izbūve</t>
  </si>
  <si>
    <t>5.8. Pašvaldības ceļa  S26 Akoti- Birži posma pārbūve (1,011 km);</t>
  </si>
  <si>
    <t>5.9. Pašvaldības ceļa  Se8 Rāceņi- Ceļmalnieki posma pārbūve (2,504km)</t>
  </si>
  <si>
    <t>1. Veikta kanalizācijas aku pārbūve pie attīrīšanas iekārtām Vandānos, Dignājas pagastā; 
2. Attīrīšanas iekārtu sakārtošana atbilstoši prasībām Dignājas, Dunavas, Leimaņu, Kalna un Zasas pagastā; 
3. Saukas kanalizācijas sūkņu stacijas pārbūve; 
4.Attīrīšanas iekārtu izbūve Saukas ciemā; 
5.Izbūvēti kanalizācijas pieslēgumi centralizētajai kanalizācijas sistēmai Viesītes pārvaldei, Mūzikas un mākslas skolai, P.Stradiņa skolai, Veco ļaužu namam un Muzeja Sēlija filiāle P.Stradiņa skola  Viesītes pilsētā; 
6. Rites kanalizācijas sūkņu stacijas pārbūve; 
7. Rubenes pagasta Slates ciema attīrīšanas iekārtu pārbūve; 
8. Dignājas pagasta Vandānu ciema attīrīšanas iekārtu pārbūve; 
9. Leimaņu pagasta Mežgales ciema attīrīšanas iekārtu un kanalizācijas sistēmas pārbūve; 
10. Zasas pagasta Zasas ciema kanalizācijas sistēmas pārbūve un paplašināšana; Kalna pagasta Vidsalas un Dubultu ciema ūdensapgādes un kanalizācijas sistēmas pārbūves turpināšana; 
11.Kanalizācijas tīklu atjaunošana Atašienes ciemā
12. Kanalizācijas tīklu atjaunošana Salā, Ošānos, Biržos. Sēlijā;
13. Potenciālo vides risku novēršana Salas, Ošānu, Biržu, Līkumu, Sēlijas ciemos, Jēkabpils  novadā-   notekūdeņu attīrīšanas iekārtu pārbūve.
14. Kanalizācijas tīklu izbūve Ābeļu ciemā, Ābeļu pagastā</t>
  </si>
  <si>
    <t>Palielinātas aprūpes pakalpojuma saņemšanas iespējas  novadā, labiekārtota pieguļošā teritorija</t>
  </si>
  <si>
    <t>Infrastruktūras pilnveidošana- iedzīvotāju drošumspējas palielināšanai Salas un Sēlpils pagastos</t>
  </si>
  <si>
    <t>Zemgales plānošanas reģions, Jēkabpils novada pašvaldība</t>
  </si>
  <si>
    <t>Aknīstes veselības un aprūpes centra pilnveidošana</t>
  </si>
  <si>
    <t>Saules elektrostacijas izbūve SIA “Jēkabpils ūdens” vajadzībām Daugavsalas  iela 3, Jēkabpils, Jēkabpils novads</t>
  </si>
  <si>
    <t>Saules elektrostacija izbūve SIA “Jēkabpils ūdens” pašpatēriņa vajadzībām.</t>
  </si>
  <si>
    <t>SIA "Jēkabpils reģionālā slimnīca" energoefektivitātes uzlabošana</t>
  </si>
  <si>
    <t>Uzlabota SIA "Jēkabpils reģionālā slimnīca" ambulatorās daļas energoefektivitāte, veicot fasādes  atjaunošanas, siltummezglu izbūves, un AVK pārbūves darbus.</t>
  </si>
  <si>
    <t>RV2: Sociālās aizsardzības pieejamība un iekļaušana</t>
  </si>
  <si>
    <t>RV3: Sabiedriskās kārtības un civilās aizsardzības nodrošināšanai nepieciešamās sistēmas attīstība</t>
  </si>
  <si>
    <t>RV4: Pirmsskolas un vispārējās izglītības pakalpojuma pielāgošana pieprasījumam un izglītības kvalitātes kāpināšana</t>
  </si>
  <si>
    <t>RV5: Interešu izglītības un profesionālās ievirzes izglītības attīstība</t>
  </si>
  <si>
    <t>RV6: Mūžizglītības sekmēšana</t>
  </si>
  <si>
    <t>RV8: Sportam nepieciešamās infrastruktūras attīstība</t>
  </si>
  <si>
    <t>RV9: Sporta aktivitāšu atbalstīšana</t>
  </si>
  <si>
    <t>RV10: Kultūras pasākumiem un radošām izpausmēm nepieciešamās infrastruktūras attīstība</t>
  </si>
  <si>
    <t>RV11: Kultūras aktivitāšu atbalstīšana</t>
  </si>
  <si>
    <t>RV12: Novada identitāti raksturojošu un kultūrvēsturisku objektu un vērtību apzināšana un iesaiste</t>
  </si>
  <si>
    <t>RV13: Daudzpusīgi veselības aprūpes pakalpojumi</t>
  </si>
  <si>
    <t>RV14: Plašs sociālo pakalpojumu klāsts un pieejamība novada iedzīvotājiem</t>
  </si>
  <si>
    <t>RV15: Pašvaldības iesaiste prioritāro ražošanas teritoriju attīstībā</t>
  </si>
  <si>
    <t>RV16: Atbalsts uzņēmējdarbības izveidei un attīstībai</t>
  </si>
  <si>
    <t>RV17: Investoru piesaiste</t>
  </si>
  <si>
    <t>RV18: Novada tēla iesaiste tūrisma mārketinga aktivitātēs</t>
  </si>
  <si>
    <t>RV20: Energoefektivitātes kāpināšana</t>
  </si>
  <si>
    <t>RV21: Atjaunojamo energoresursu plašāka izmantošana</t>
  </si>
  <si>
    <t xml:space="preserve">RV22: Klimatam draudzīgas transporta infrastruktūras veidošana </t>
  </si>
  <si>
    <t>RV23: Ūdens apgādes un kanalizācijas sistēmas infrastruktūras attīstība</t>
  </si>
  <si>
    <t>RV24: Atkritumu apsaimniekošanas pilnveidošana</t>
  </si>
  <si>
    <t>RV25: Pašvaldības ceļu un ielu infrastruktūras sakārtošana, uzturēšana un attīstība</t>
  </si>
  <si>
    <t>RV26: IKT infrastruktūras pieejamības uzlabošana (pēdējais kilometrs)</t>
  </si>
  <si>
    <t>RV27: Daudzdzīvokļu māju pagalmu pilnveides veicināšana</t>
  </si>
  <si>
    <t>RV28: Pašvaldības nekustamo īpašumu uzturēšana un attīstība</t>
  </si>
  <si>
    <t>RV29: Publiskās telpas un atpūtas zonu labiekārtošana pilsētās un ciemos</t>
  </si>
  <si>
    <t>RV30: Publisko ūdeņu piekrastes teritoriju labiekārtošana</t>
  </si>
  <si>
    <t>RV31: Pastaigu taku, atpūtas vietu izveide un rekreācijas objektu attīstība</t>
  </si>
  <si>
    <t>RV32: Vides atbildības veicināšana</t>
  </si>
  <si>
    <t>RV33: Novada teritorijas un nozaru attīstības plānošana</t>
  </si>
  <si>
    <t>RV34: Iedzīvotāju iesaiste pašvaldības lēmumu pieņemšanā</t>
  </si>
  <si>
    <t>RV35: Pārvaldes veiktspējas attīstība</t>
  </si>
  <si>
    <t>RV36: Digitālo rīku un iespēju izmantošana pašvaldības sniegto pakalpojumu pieejamības uzlabošanai</t>
  </si>
  <si>
    <t>RV37: Sadarbības attīstība ar citām pašvaldībām Latvijā un citās valstīs</t>
  </si>
  <si>
    <t>RV38: Sadarbības attīstība ar NVO un valsts iestādēm</t>
  </si>
  <si>
    <t>Jēkabpils 2. vidusskolas stadiona un teritorijas labiekārtojuma pārbūve</t>
  </si>
  <si>
    <t>1.	Izbūvēts multifunkcionāls sporta laukums ar stadionu un skrituļošanas celiņu ap stadiona skrejceļu, futbola laukums, skatītāju tribīnes, tāllēkšanas sektors, basketbola un volejbola laukumi, 2 vingrošanas zonas ar vingrošanas rīkiem;
2.	Pārbūvēta reprezentatīvā laukuma zona skolas pasākumu rīkošanai ar segumu, pa kuru nepieciešamības gadījumā var pārvietoties operatīvais transports, velosipēdu novietni un atpūtas soliem. 
3.	Izveidota “zaļā” mācību klase ar nojumi, galdiem un soliem, tāfeli, tribīņveida solu, mācību dobēm un darbarīku glabātuvi.
4.	Iekārtots aktīvās atpūtas laukums ar atpūtas soliem, velosipēdu statīviem, un ar uz asfaltēta laukuma uzzīmētām un stacionāri uzstādītām stendu spēlēm.
5.	Sakārtota un funkcionāli nodalīta saimniecības zonas teritorija.</t>
  </si>
  <si>
    <t>Pormaļa ielas pārbūve Jēkabpilī, Jēkabpils novadā</t>
  </si>
  <si>
    <t xml:space="preserve">“Saules paneļu uzstādīšana SIA “Jēkabpils ūdens” ūdens atdzelžošanas stacijā “Veseļi” elektroenerģijas ražošanai pašpatēriņa vajadzībām”. </t>
  </si>
  <si>
    <t>Uzstādīti saules paneļi  SIA “Jēkabpils ūdens” ūdens atdzelžošanas stacijā “Veseļi” elektroenerģijas ražošanai pašpatēriņa vajadzībām</t>
  </si>
  <si>
    <t>Radžupes ielas pārbūve, Aknīstē, Jēkabpils novadā</t>
  </si>
  <si>
    <t>Kalna ielas pārbūve, Aknīste, Jēkabpils novadā</t>
  </si>
  <si>
    <t>Zaļā iela, Zasa, Zasas pagastā, Jēkabpils novadā, posmos 0.00-1,1km un 1,33-2,33=1,00km, pārbūve</t>
  </si>
  <si>
    <t>Pureņu ielas pārbūve, Pamatu ielas atjaunošana, Klusās ielas atjaunošana, Strauta ielas atjaunošana, Jēkabpilī</t>
  </si>
  <si>
    <t>Ozolu ielas, Ābeļu pagastā, Jēkabpils novadā, 0.00-1,00 km garumā, Biržu ielas, Ābeļu pagastā, Jēkabpils novadā un Nr.1-10; Brodi-Āres, Ābeļu pagastā, Jēkabpils novadā, 0.00-0.45km garumā, atjaunošana</t>
  </si>
  <si>
    <t>Autoceļa Nr.1-20; Kalnāres - Kalniškas, Ābeļu pagastā, Jēkabpils novadā, 0.00-0.420km garumā, un autoceļa Nr.1-18; Kalnāres - Dzintari, Ābeļu pagastā, Jēkabpils novadā, 0.00-0.320km garumā, atjaunošana</t>
  </si>
  <si>
    <t>Tiltu pārbūve  uz pašvaldības ceļiem, Jēkabpils novadā</t>
  </si>
  <si>
    <t>1. Pārbūvēti ielu posmi
2. Viekta objekta būvuzraudzība
3. Veikta objekta autoruzraudzība</t>
  </si>
  <si>
    <t>Kaļķu ielas atsevišķu posmu seguma pārbūve un Sporta ielas  brauktuves, ietvju un autostāvvietu pārbūve, Viesītē, Jēkabpils novadā</t>
  </si>
  <si>
    <t>1. Pārbūvēta iela
2. Viekta objekta būvuzraudzība
3. Veikta objekta autoruzraudzība</t>
  </si>
  <si>
    <t>Zasa,Zasas pagasts</t>
  </si>
  <si>
    <t>Liepu ielas atjaunošana un Bauskas ielas, Linarda Laicena ielas pārbūve, Jēkabpilī, pārbūve</t>
  </si>
  <si>
    <t>Jaunās ielas posma no Viestura ielas līdz Zaļajai ielai pārbūve, Jēkabpilī,  pārbūve</t>
  </si>
  <si>
    <t>1. Pārbūvētas ielas
2. Viekta objekta būvuzraudzība
3. Veikta objekta autoruzraudzība</t>
  </si>
  <si>
    <t>Pašvaldības ceļa nr.3-1 Aknīste-Krāces, 
Melioratoru,  to posmu pārbūve, Aknīstē, Gārsenes pagastā.</t>
  </si>
  <si>
    <t>Aknīste, Gārsenes pagasts</t>
  </si>
  <si>
    <t>1. Pārbūvētas iela
2. Viekta objektu būvuzraudzība
3. Veikta objektu autoruzraudzība</t>
  </si>
  <si>
    <t>1. Pārbūvēti ceļi un  ielas
2. Viekta objektu būvuzraudzība
3. Veikta objektu autoruzraudzība</t>
  </si>
  <si>
    <t>Ābeļu pagasts</t>
  </si>
  <si>
    <t>Pieslēgumu izbūve pie centralizētajiem ūdensapgādes un kanalizācijas tīkliem atsevišķām ēkām Viesītē, Jēkabpils novadā</t>
  </si>
  <si>
    <t>1. Atjaunotas bērnu un jauniešu aktīvās atpūtas laukuma iekārtas Variešu pagasta Antūžu ciemā. 
2. Labiekārtota teritorija bērnu un jauniešu brīvā laika pavadīšanai Viesītes pilsētā. 
3. Lapenes izbūve ar aprīkojumu un elektrības pieslēgumu Jēkabpils pilsētas jauniešiem. 
4. Bērnu rotaļu laukuma izveide Sēļu parkā - sakārtota Aknīstes pilsētas publiskā vide, ģimenēm ar bērniem, piemērotas ārtelpas veidošana
5.Aktīvās atpūtas vietas labiekārtošana Jēkabpils novada Cīruļu ciemā
6.Bērnu un jauniešu aktīvās atpūtas laukumu labiekārtošana Sēļu parkā, Aknīstē
7.Bērnu rotaļu laukuma izbūve “Jaunviesturos”
8.Šķēršļu taka Zīlānu ciemā, Kūku pagastā, aktīvās atpūtas iespēju dažādošanai</t>
  </si>
  <si>
    <t>1. Komercdarbībai nepieciešamās publiskās infrastruktūras  būvniecība
2. Dzelzceļa pievedceļa no Krustpils dzelzceļa stacijas līdz bijušā Jēkabpils lidlauka teritorijai, Krustpils pagastā, Jēkabpils novadā būvprojekta izstrāde</t>
  </si>
  <si>
    <t xml:space="preserve">1. Dignājas pagasta Vandānu ciema, Dunavas pagasta Sudrabkalna ciema, Kalna pagasta Dubultu un Vidsalas ciema, Rubenes pagasta Slates ciema teritoriju labiekārtošana, bērnu rotaļu laukumu/aktīvās atpūtas laukumu izveide. 
2.Labiekārtots parks un estrāde Dignājas pagastā. 
3.Labiekārtota publiskā teritorija pie Kaldabruņas skolas. 
4.Atjaunota Zasas muižas vēsturiskā kompleksā Vasaras māja, izveidots tūrisma info punkts
5. Zasas parka infrastruktūras izbūve un labiekārtošana
6. Skatu platformas izveide Rubenes pagastā Jēkabpils novadā
7.Zasas ciema centra infrastruktūras uzlabošana </t>
  </si>
  <si>
    <t>Daudzdzīvokļu īres nama pārbūve/atjaunošana Celtnieku ielā 23, Jēkabpilī, Jēkabpils novadā</t>
  </si>
  <si>
    <t xml:space="preserve">1. Uzbūvēts jauns dauddzīvokļu  īres nams </t>
  </si>
  <si>
    <t>Jēkapils novada pašvaldība</t>
  </si>
  <si>
    <t>Pašvaldības ceļu Nr.1-18 Lopdārzi – Kaķīšu ferma un Nr.1-19 Sietnieki – Lopdārzi pārbūve piekļuves nodrošināšanai pie militārās bāzes</t>
  </si>
  <si>
    <t>1. Pārbūvēts ceļš
2. Viekta objekta būvuzraudzība
3. Veikta objekta autoruzraudzība</t>
  </si>
  <si>
    <t xml:space="preserve">1. Labiekārtotas pilsētas publiskās zaļās teritorijas. 
2. Izveidots sporta un atpūtas parks. 
3. Ierīkoti mini sporta laukumi un bērnu rotaļu laukumi, t.sk. mikrorajonos, kā arī jauniešu aktivitātes zonā pie Pamtreka laukuma
4.Skeitparka jaunbūve Madonas ielas mikrorajonā
5. Skeitparka jaunbūves Neretas ielā 121, Jēkabpilī  </t>
  </si>
  <si>
    <t>1. Veikta daudzdzīvokļu dzīvojamo māju mikrorajonu zaļo zonu revitalizācija un automašīnu stāvlaukumu un iekškvartālu ielu pārbūve. 
2.Veikta bērnu rotaļu laukuma labiekārtošana pie daudzdzīvokļu mājām: Ābeļu pagastā; Dunavas pagasta Dunavas ciemā veikta bērnu laukuma ierīkošana teritorijā pie daudzdzīvokļu mājām, malkas laukuma izbūve un teritorijas labiekārtošana pie Dunavas katlu mājas; 
3. Zasas pagastā veikta bērnu laukuma ierīkošana pie daudzdzīvokļu mājām Lauku iela 1 un Sila iela 3; 
4. Veikta pelnu savākšanas laukuma izbūve un laukumu izbūve sadzīves atkritumu savākšanas vietās Zasas ciemā; 
5. Sakārtota, uzlabota dzīves vide Aknīstes pilsētas iedzīvotājiem; 
6. Sporta ielas iekšpagalmu labiekārtošana, brauktuvju, ietvju un autostāvvietu pārbūve Viesītē 
7. Viesītes ielas  daudzdzīvokļu dzīvojamo māju teritoriju  (Viesītes ielā 39, Viesītes ielā 41, Nameja ielā 14, Nameja ielā 16, Nameja ielā 18 un Viestura ielā 41,) Jēkabpilī, Jēkabpils novadā labiekārtošanas darbu būvniecības ieceres dokumentācijas izstrāde</t>
  </si>
  <si>
    <t>Vides piekļūstamības nodrošināšana Jaunājā ielā 79E, Jēkabpilī</t>
  </si>
  <si>
    <t>1. Nodrošināta piekļuve Nodarbinātības Valsts aģentūrai, Jēkabpils filiālei</t>
  </si>
  <si>
    <t>1. Izveidots dienas aprūpes centrs ar 15 vietām un grupu dzīvokļi 16 personām ar garīga rakstura traucējumiem Skolas ielā 9a, Aknīstē un Ancenē, daudzdzīvokļu mājā „Rīti”
2. Autostāvvietu ierīkošana personām ar funkcionāliem ierobežojumiem</t>
  </si>
  <si>
    <t xml:space="preserve">1. Modernizēta pilsētu un ciematu publisko teritoriju apgaismojuma infrastruktūra. 
2. Esošo  apgaismes armatūru nomaiņa Kūku, Jaunās muižas, Mežāres un Variešu ciemos uz LED tehnoloģijām. 
4. Nomainīt veco ielas apgaismojuma sistēmu pret jaunu, nodrošinot apgaismojumu ar jaunām LED spuldzēm  ielās Viesītes pilsētā Meža, Raiņa, Smilšu, Kaļķu ielās. 
</t>
  </si>
  <si>
    <t>1.13.Ielu apgaismojuma izbūve paralēlajam projektam ar AS “Sadales tīkls” 0.4 kV gaisvadu elektrolīnijas pārbūves darbi Parka, 14.Jūnija un Palejas ielās, Jēkabpilī, Jēkabpils novadā
1.14.Ielu apgaismojuma izbūve Kuģu, Kraujas un Kalna ielās, Jēkabpilī, Jēkabpils novadā
1.15.Ielu apgaismojuma izbūve V.Orehova ielā, Jēkabpilī, Jēkabpils novadā 
1.16.Ielu apgaismojuma izbūve Biržu ielā, Kārļa ielā, Amatnieku ielā, Lapu ielā, Viesītē Jēkabpils novadā 
1.17.Ielu apgaismojuma izbūve A. Brodeles ielā, Vaļņu ielā, Miera ielā, Viesītē, Jēkabpils
1.18.Ielu apgaismojuma izbūve Krasta ielā, Peldu ielā (Peldu iela2), Viesītē, Jēkabpils novadā  novadā
1.19.Ielu apgaismojuma gaismekļu nomaiņa Meža ielā, Viesīte</t>
  </si>
  <si>
    <t xml:space="preserve">1.Veikta apgaismojuma projektēšana un izbūve: 
1.1.Dignājas pagasta Vandānu ciemā
1.2. Rubenes pagasta Rubeņu un Slates ciemos,
1.3. Ābeļu pagasta Brodu un Ābeļu ciemā, 
1.4. Rubenes pagasta Kaldabruņas ciemā. 
1.5.Energoefektīva ielu apgaismojuma izveide Bērzu un Centra ielā Variešos. 
1.6.. Energoefektīva ielu apgaismojuma ierīkošana Mežāres ciema Torņa ielā. 
1.7.nergoefektīva ielas apgaismojuma ierīkošana Zīlānu ciema Kļavu ielā. 
1.8. Energoefektīva apgaismojuma ierīkošana  Salas un Sēlijas  ciemos.5. Ielu apgaismojuma pārbūve, jaunu apgaismojuma līniju izbūve Krasta, Peldu, Biržu, Kārļa, Amatnieku, Lapu, A.Brodeles un Vaļņu ielās Viesītē
1.9.Ielu apgaismojuma izbūve Zīlānu, Raiņa, Cēsu, Ventas, Latgales, Kalna, Mednieku, Jāņa un Kurzemes ielās, Jēkabpilī, Jēkabpils novadā.
1.10.Ielu apgaismojuma izbūve paralēlajam projektam ar AS “Sadales tīkls” 0.4 kV gaisvadu elektrolīnijas pārbūves darbi Zvanītāju, Sakas, Robežu, Avotu, Seces un Ūdens ielās, Jēkabpilī, Jēkabpils novadā 
1.11.Ielu apgaismojuma izbūve paralēlajam projektam ar AS “Sadales tīkls” 0.4 kV gaisvadu elektrolīnijas pārbūves darbi Zīlānu, Ziedu, Lielās, Klusās, Bērzu, Lakstīgalu, Pureņu, Baļotes un Zīļu ielās, Jēkabpilī, Jēkabpils novadā
1.12.Ielu apgaismojuma izbūve paralēlajam projektam ar AS “Sadales tīkls” 0.4 kV gaisvadu elektrolīnijas pārbūves darbi Salas un Nomales ielās, Jēkabpilī, Jēkabpils novadā
</t>
  </si>
  <si>
    <t>1. Veikta degradēto teritoriju sakārtošana (veco ēku demontāža Dunavas pagastā). 
2. 1 ha degradētās teritorijas sakopšana un vecās katlu mājas nojaukšana Dignājas pagastā. izstrādāts tehniskais projekts un nojauktas ēkas Brīvības ielā 7 un Amatnieku ielā 7. 
3. Viesītes pilsētā samazināts bīstamo un vidi degradējošu objektu skaits
4.Vidi degradējošu, sagruvušu vai cilvēku drošību apdraudošu būvju nojaukšana (Atpūtas iela 19, Madonas iela 30A, Jēkabpilī, "Veccensoņi" Asares pagastā)</t>
  </si>
  <si>
    <t>1. Sakārtota mācību vide profesionālās ievirzes izglītības iestādēs; 
2. Sakārtotas  interešu izglītības iestādes 
3.A.Žilinska Jēkabpils mūzikas skola Ēkas Brīvības ielā 198, Jēkabpilī fasādes, logu un telpu remont</t>
  </si>
  <si>
    <t xml:space="preserve">1.Pārbūvēti ~5 tilti
2.Tilta pār Daugavu, Jēkabpilī, Jēkabpils novadā deformācijas šuvju remonts 
3.Tilta remonts pār Bērzaunes upi 
</t>
  </si>
  <si>
    <t xml:space="preserve">4.Pašvaldības ielu, ceļa ar grants segumu pārbūve Aknīstē: </t>
  </si>
  <si>
    <t>Jēkabpils pilsētas tranzīta ielu projektēšana sasaistei ar TEN-T tīklu</t>
  </si>
  <si>
    <t>Izstrādāti būvprojekti:
1.Neretas ielas pārbūve no Ledus ielas līdz Zaļai ielai, Jēkabpilī, Jēkabpils novadā;
2. Daugavpils ielas pārbūve no Rīgas ielas līdz Zīlānu ielai, Jēkabpilī, Jēkabpils novadā;
3. Ventas ielas pārbūve no Zīlānu ielas līdz Artilērijas ielai, Jēkabpilī, Jēkabpils novadā;
4. Varoņu ielas pārbūve no Artilērijas ielas līdz rotācijas aplim, Jēkabpilī, Jēkabpils novadā;
5. Ārijas Elksnes ielas pārbūve no Rīgas ielas līdz pilsētas robežai, Jēkabpilī, Jēkabpils novadā.</t>
  </si>
  <si>
    <t xml:space="preserve">Pārbūvēta Pormaļa iela, t.sk.:
Izbūvēta lietus kanalizācija
Ierīkots energoefektīvs apgaismojums
Izbūvētas gājēju ietves
Veikta autouzraudzība (1924EUR)
Veikta būvuzraudzība (50000EUR)
</t>
  </si>
  <si>
    <t>1. Izbūvēti peislēgumi pie centralizētajiem ūdensapgādes un kanalizācijas tīkliem</t>
  </si>
  <si>
    <t>Fosilā kurināmā aizstāšana un efektivitātes paaugstināšana Tvaika ielā, Jēkabpilī</t>
  </si>
  <si>
    <t>Fosilā kurināmā aizstāšana Ķieģeļu ielā, Jēkabpilī</t>
  </si>
  <si>
    <t>1. Izbūvēta katlumājā Tvaika ielas 4, uzstādīta ar biomasu (šķeldu) kurināmu ūdenssildāmo katlu ar jaudu 8 MW</t>
  </si>
  <si>
    <t>1. Izbūvēta jauna katlumāja, kas aprīkota ar biomasu (šķeldu) kurināmu ūdenssildāmo katlu ar jaudu 1,5 MW</t>
  </si>
  <si>
    <t>Tautas nama vēsturiskās ēkas atjaunošana un energoefektivitātes paaugstināšana, II kārta</t>
  </si>
  <si>
    <t>1. Pārbūvēts un labiekārtots Tautas nams radot jaunu papildus funkciju - Tūrisma informācijas centrs. 
2. Modernizēts aprīkojums Tautas namā</t>
  </si>
  <si>
    <t>Fosilā kurināmā aizstāšana Salas pagasta, Jēkabpils novadā</t>
  </si>
  <si>
    <t xml:space="preserve">Veicināt energoefektivitāti un vietējo AER izmantošanu centralizētajā siltumapgādē </t>
  </si>
  <si>
    <t xml:space="preserve">SIA "Vīgants" </t>
  </si>
  <si>
    <t>Salas pagasts, Jēkabpils novads</t>
  </si>
  <si>
    <t xml:space="preserve">1. Labiekārtota publiskā ārtelpa un radīts jauns tūrisma apskates objekts. 
2. Attīstīts Strūves meridiāna loka punkts "URMEN"
3. Attīstīts Strūves meridiāna loka punkts "Arbidāni" </t>
  </si>
  <si>
    <t>1. Sagatavoti reprezentatīvie materiāli un suvenīri. 
2. Izgatavotas informatīvās planšetes tūrisma objektiem un iebraucot novadā. 
3. Jaunu tūrisma informācijas punkta izveidošana. 
4. Sagatavoti atpazīstamību veicinoši izdevumi, dažādots Jēkabpils novada suvenīru klāsts
5. Tūrisma video rullīšu vai 3D/360 gradu video sagatavošana</t>
  </si>
  <si>
    <t xml:space="preserve">Gidu tīkla paplašināšana un vietējo gidu apmācības
Tūrisma uzņēmēju apmācības inovāciju veicināšanai </t>
  </si>
  <si>
    <t>Tūrisma nozares speciālistu kapacitātes stiprināšana</t>
  </si>
  <si>
    <t>1. Izstrādāta  tūrisma mārketinga stratēģija. 
2. Paplašināts tūrisma pakalpojumu klāsts. 
3. Uzstādīti vides elementi. 
4. Tūristu vajadzībām pieejami videi draudzīgi pārvietošanās, t.sk. ieviesti bezkontakta nomas risinājumi  gan velo, gan laivu nomai</t>
  </si>
  <si>
    <t>Aknīstes VSAC energoefektivitātes paaugstināšana un pārbūve Skolas iela 9, Aknīste, Jēkabpils novads.</t>
  </si>
  <si>
    <t xml:space="preserve">
Vienkāršota rekonstrukcija un telpu pielāgošana personām ar funkcionāliem;
Energoefektīva apgaismojuma ierīkošana centrā;
Vides pieejamības nodrošināšana personām ar funkcionāliem traucējumiem;
Ventilācijas sistēmas ierīkošana;
Ēdināšanas bloka rekonstrukcija; 
Ēkas fasādes atjaunošana.</t>
  </si>
  <si>
    <t>Būvprojekta izstrāde
Uzlabota  Aknīstes veselības un aprūpes centra energoefektivitāte, veicot energoefektivitātes pasākumus</t>
  </si>
  <si>
    <t>Meža parka un Radžu ūdenskrātuves infrastruktūras attīstība un paplašināšana</t>
  </si>
  <si>
    <t>1. Labiekārtots Meža parks un Radžu ūdenskrātuvei pieguļošās teritorijas, uzlabota infrastruktūra. 
2. Paplašināts atpūtas, t.sk. aktīvās atpūtas un sporta iespēju piedāvājums. 
3. Izstrādāta Jēkabpils Radžu ūdenskrātuves un meža parka attīstības koncepcija
4. Paplašināt atpūtas t.sk. aktīvās atpūtas un sporta iespēju piedāvājumu ( velo celiņš), iekļaujot Brodu ciemata Ozolu ielu, J.Akurateru taku, Ābeļu skolu, Laši
5. Izstrādāts un izbūvēts gājēju un velo ceļa maršruts, kas ved ap Radžu ūdenskrātuvi un savienojas ar pilsētas esošiem un perspektīviem velo ceļiem;
6. Realizēts kalna aktivitāšu klāsts – Izstrādāts kalna nogāžu līdzināšanas un apkārtnes sakārtošanas projekts, kalna slēpošanas trases, serpentīna ceļš līdz kalna virsotnei vides pieejamības nodrošinājuma, nogāzes labiekārtojums bērnu un jauniešu aktivitātēm, izveidota nolaišanās trase no kalna nogāzes, aptverot ūdenskrātuves salas u.c.
7. Izstrādāts kinoteātra un promenādes daļas būvprojekts;
8. Izveidota laivu nolaišanas vieta un piestātne</t>
  </si>
  <si>
    <t>163. Pašvaldības ielu un ceļu infrastruktūras un segumu uzlabošana novadā (1.pielikums - saraksts)</t>
  </si>
  <si>
    <t>1. Samazinātas degradētās teritorijas – ~23,1 ha. 
2. Izveidotas 93 darba vietas. 
3. Privātās investīcijas 8 733 649 EUR apmērā.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</si>
</sst>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8"/>
      <name val="Calibri"/>
      <family val="2"/>
      <scheme val="minor"/>
    </font>
    <font>
      <b/>
      <sz val="10"/>
      <color theme="1"/>
      <name val="Calibri"/>
      <family val="2"/>
      <scheme val="minor"/>
    </font>
    <font>
      <sz val="9"/>
      <color theme="1"/>
      <name val="Calibri"/>
      <family val="2"/>
      <scheme val="minor"/>
    </font>
    <font>
      <sz val="8"/>
      <color theme="1"/>
      <name val="Calibri"/>
      <family val="2"/>
      <scheme val="minor"/>
    </font>
    <font>
      <b/>
      <sz val="8"/>
      <color rgb="FF000000"/>
      <name val="Calibri"/>
      <family val="2"/>
      <scheme val="minor"/>
    </font>
    <font>
      <sz val="8"/>
      <color rgb="FF000000"/>
      <name val="Calibri"/>
      <family val="2"/>
      <scheme val="minor"/>
    </font>
    <font>
      <sz val="8"/>
      <color rgb="FF2F75B5"/>
      <name val="Calibri"/>
      <family val="2"/>
      <scheme val="minor"/>
    </font>
    <font>
      <sz val="8"/>
      <color rgb="FFFF0000"/>
      <name val="Calibri"/>
      <family val="2"/>
      <scheme val="minor"/>
    </font>
    <font>
      <sz val="9"/>
      <name val="Calibri"/>
      <family val="2"/>
      <scheme val="minor"/>
    </font>
    <font>
      <sz val="8"/>
      <name val="Calibri"/>
      <family val="2"/>
      <charset val="186"/>
      <scheme val="minor"/>
    </font>
    <font>
      <sz val="9"/>
      <name val="Calibri"/>
      <family val="2"/>
      <charset val="186"/>
      <scheme val="minor"/>
    </font>
    <font>
      <sz val="9"/>
      <color rgb="FF000000"/>
      <name val="Calibri"/>
      <family val="2"/>
      <scheme val="minor"/>
    </font>
    <font>
      <sz val="9"/>
      <color rgb="FF2F75B5"/>
      <name val="Calibri"/>
      <family val="2"/>
      <scheme val="minor"/>
    </font>
    <font>
      <sz val="6.5"/>
      <color rgb="FF000000"/>
      <name val="Calibri"/>
      <family val="2"/>
      <scheme val="minor"/>
    </font>
    <font>
      <sz val="6.5"/>
      <name val="Calibri"/>
      <family val="2"/>
      <scheme val="minor"/>
    </font>
    <font>
      <b/>
      <sz val="9"/>
      <color rgb="FFFFFFFF"/>
      <name val="Calibri"/>
      <family val="2"/>
    </font>
    <font>
      <b/>
      <sz val="9"/>
      <color rgb="FFFFFFFF"/>
      <name val="Arial Nova Light"/>
      <family val="2"/>
    </font>
    <font>
      <sz val="9"/>
      <color rgb="FF000000"/>
      <name val="Calibri"/>
      <family val="2"/>
    </font>
  </fonts>
  <fills count="7">
    <fill>
      <patternFill patternType="none"/>
    </fill>
    <fill>
      <patternFill patternType="gray125"/>
    </fill>
    <fill>
      <patternFill patternType="solid">
        <fgColor rgb="FFFFFFFF"/>
        <bgColor indexed="64"/>
      </patternFill>
    </fill>
    <fill>
      <patternFill patternType="solid">
        <fgColor rgb="FFFFF2CC"/>
        <bgColor indexed="64"/>
      </patternFill>
    </fill>
    <fill>
      <patternFill patternType="solid">
        <fgColor rgb="FF4472C4"/>
        <bgColor indexed="64"/>
      </patternFill>
    </fill>
    <fill>
      <patternFill patternType="solid">
        <fgColor rgb="FFCFD5EA"/>
        <bgColor indexed="64"/>
      </patternFill>
    </fill>
    <fill>
      <patternFill patternType="solid">
        <fgColor rgb="FFE9EBF5"/>
        <bgColor indexed="64"/>
      </patternFill>
    </fill>
  </fills>
  <borders count="11">
    <border>
      <left/>
      <right/>
      <top/>
      <bottom/>
      <diagonal/>
    </border>
    <border>
      <left style="dotted">
        <color auto="1"/>
      </left>
      <right style="dotted">
        <color auto="1"/>
      </right>
      <top style="dotted">
        <color auto="1"/>
      </top>
      <bottom style="dotted">
        <color auto="1"/>
      </bottom>
      <diagonal/>
    </border>
    <border>
      <left style="hair">
        <color indexed="64"/>
      </left>
      <right style="hair">
        <color indexed="64"/>
      </right>
      <top style="hair">
        <color indexed="64"/>
      </top>
      <bottom style="hair">
        <color indexed="64"/>
      </bottom>
      <diagonal/>
    </border>
    <border>
      <left style="dotted">
        <color auto="1"/>
      </left>
      <right style="dotted">
        <color auto="1"/>
      </right>
      <top style="dotted">
        <color auto="1"/>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auto="1"/>
      </left>
      <right/>
      <top style="dotted">
        <color indexed="64"/>
      </top>
      <bottom style="dotted">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dotted">
        <color auto="1"/>
      </left>
      <right style="dotted">
        <color auto="1"/>
      </right>
      <top/>
      <bottom style="dotted">
        <color auto="1"/>
      </bottom>
      <diagonal/>
    </border>
  </borders>
  <cellStyleXfs count="1">
    <xf numFmtId="0" fontId="0" fillId="0" borderId="0"/>
  </cellStyleXfs>
  <cellXfs count="100">
    <xf numFmtId="0" fontId="0" fillId="0" borderId="0" xfId="0"/>
    <xf numFmtId="0" fontId="3" fillId="0" borderId="1" xfId="0" applyFont="1" applyBorder="1" applyAlignment="1">
      <alignment vertical="top" wrapText="1"/>
    </xf>
    <xf numFmtId="0" fontId="4" fillId="0" borderId="0" xfId="0" applyFont="1" applyAlignment="1">
      <alignment vertical="center" wrapText="1"/>
    </xf>
    <xf numFmtId="0" fontId="4" fillId="0" borderId="0" xfId="0" applyFont="1"/>
    <xf numFmtId="0" fontId="4" fillId="0" borderId="1" xfId="0" applyFont="1" applyBorder="1" applyAlignment="1">
      <alignment vertical="top" wrapText="1"/>
    </xf>
    <xf numFmtId="0" fontId="4" fillId="0" borderId="1" xfId="0" applyFont="1" applyBorder="1" applyAlignment="1">
      <alignment vertical="top"/>
    </xf>
    <xf numFmtId="0" fontId="4" fillId="0" borderId="1" xfId="0" applyFont="1" applyBorder="1"/>
    <xf numFmtId="0" fontId="4" fillId="0" borderId="1" xfId="0" applyFont="1" applyBorder="1" applyAlignment="1">
      <alignment vertical="center" wrapText="1"/>
    </xf>
    <xf numFmtId="0" fontId="4" fillId="0" borderId="1" xfId="0" applyFont="1" applyBorder="1" applyAlignment="1">
      <alignment horizontal="center" vertical="top" wrapText="1"/>
    </xf>
    <xf numFmtId="0" fontId="4" fillId="0" borderId="0" xfId="0" applyFont="1" applyAlignment="1">
      <alignment horizontal="center"/>
    </xf>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0" xfId="0" applyFont="1" applyAlignment="1">
      <alignment wrapText="1"/>
    </xf>
    <xf numFmtId="0" fontId="6" fillId="0" borderId="1" xfId="0" applyFont="1" applyBorder="1" applyAlignment="1">
      <alignment horizontal="center" vertical="center" wrapText="1"/>
    </xf>
    <xf numFmtId="0" fontId="7" fillId="3" borderId="1" xfId="0" applyFont="1" applyFill="1" applyBorder="1" applyAlignment="1">
      <alignment vertical="center"/>
    </xf>
    <xf numFmtId="0" fontId="7" fillId="3" borderId="1" xfId="0" applyFont="1" applyFill="1" applyBorder="1" applyAlignment="1">
      <alignment horizontal="center" vertical="center"/>
    </xf>
    <xf numFmtId="0" fontId="7" fillId="0" borderId="1" xfId="0" applyFont="1" applyBorder="1" applyAlignment="1">
      <alignment vertical="center"/>
    </xf>
    <xf numFmtId="0" fontId="4" fillId="0" borderId="1" xfId="0" applyFont="1" applyBorder="1" applyAlignment="1">
      <alignment vertical="center"/>
    </xf>
    <xf numFmtId="0" fontId="6" fillId="0" borderId="1" xfId="0" applyFont="1" applyBorder="1" applyAlignment="1">
      <alignment vertical="center" wrapText="1"/>
    </xf>
    <xf numFmtId="3" fontId="4" fillId="0" borderId="1" xfId="0" applyNumberFormat="1" applyFont="1" applyBorder="1" applyAlignment="1">
      <alignment horizontal="center" vertical="center" wrapText="1"/>
    </xf>
    <xf numFmtId="0" fontId="6" fillId="2" borderId="1" xfId="0" applyFont="1" applyFill="1" applyBorder="1" applyAlignment="1">
      <alignment vertical="center" wrapText="1"/>
    </xf>
    <xf numFmtId="0" fontId="7" fillId="0" borderId="1" xfId="0" applyFont="1" applyBorder="1" applyAlignment="1">
      <alignment horizontal="center" vertical="center"/>
    </xf>
    <xf numFmtId="0" fontId="6" fillId="0" borderId="1" xfId="0" applyFont="1" applyBorder="1" applyAlignment="1">
      <alignment vertical="center"/>
    </xf>
    <xf numFmtId="3" fontId="6"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vertical="center"/>
    </xf>
    <xf numFmtId="0" fontId="6" fillId="0" borderId="1" xfId="0" applyFont="1" applyBorder="1" applyAlignment="1">
      <alignment horizontal="left" vertical="center" wrapText="1"/>
    </xf>
    <xf numFmtId="3" fontId="5" fillId="0" borderId="1" xfId="0" applyNumberFormat="1" applyFont="1" applyBorder="1" applyAlignment="1">
      <alignment horizontal="center" vertical="center"/>
    </xf>
    <xf numFmtId="0" fontId="6" fillId="2" borderId="1" xfId="0" applyFont="1" applyFill="1" applyBorder="1" applyAlignment="1">
      <alignment vertical="center"/>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0" borderId="5" xfId="0" applyFont="1" applyBorder="1" applyAlignment="1">
      <alignment horizontal="lef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4" xfId="0" applyFont="1" applyBorder="1" applyAlignment="1">
      <alignment vertical="center"/>
    </xf>
    <xf numFmtId="0" fontId="1" fillId="0" borderId="1" xfId="0" applyFont="1" applyBorder="1" applyAlignment="1">
      <alignment vertical="center"/>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3" borderId="1" xfId="0" applyFont="1" applyFill="1" applyBorder="1" applyAlignment="1">
      <alignment horizontal="left" vertical="center"/>
    </xf>
    <xf numFmtId="0" fontId="7" fillId="0" borderId="1" xfId="0" applyFont="1" applyBorder="1" applyAlignment="1">
      <alignment horizontal="left" vertical="center"/>
    </xf>
    <xf numFmtId="0" fontId="11"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1" xfId="0" applyFont="1" applyBorder="1" applyAlignment="1">
      <alignment horizontal="left"/>
    </xf>
    <xf numFmtId="0" fontId="4" fillId="0" borderId="0" xfId="0" applyFont="1" applyAlignment="1">
      <alignment horizontal="left"/>
    </xf>
    <xf numFmtId="0" fontId="9" fillId="0" borderId="1" xfId="0" applyFont="1" applyBorder="1" applyAlignment="1">
      <alignment horizontal="left" vertical="center" wrapText="1"/>
    </xf>
    <xf numFmtId="0" fontId="13" fillId="0" borderId="5" xfId="0" applyFont="1" applyBorder="1" applyAlignment="1">
      <alignment vertical="center"/>
    </xf>
    <xf numFmtId="0" fontId="13" fillId="0" borderId="4" xfId="0" applyFont="1" applyBorder="1" applyAlignment="1">
      <alignment vertical="center"/>
    </xf>
    <xf numFmtId="0" fontId="3" fillId="0" borderId="1" xfId="0" applyFont="1" applyBorder="1" applyAlignment="1">
      <alignment horizontal="center" vertical="top" wrapText="1"/>
    </xf>
    <xf numFmtId="0" fontId="10" fillId="0" borderId="1" xfId="0" applyFont="1" applyBorder="1" applyAlignment="1">
      <alignment horizontal="left" vertical="center" wrapText="1"/>
    </xf>
    <xf numFmtId="0" fontId="3" fillId="0" borderId="1" xfId="0" applyFont="1" applyBorder="1" applyAlignment="1">
      <alignment horizontal="left" vertical="top" wrapText="1"/>
    </xf>
    <xf numFmtId="0" fontId="2" fillId="0" borderId="2" xfId="0" applyFont="1" applyBorder="1" applyAlignment="1">
      <alignment wrapText="1"/>
    </xf>
    <xf numFmtId="0" fontId="5" fillId="0" borderId="2" xfId="0" applyFont="1" applyBorder="1" applyAlignment="1">
      <alignment vertical="center" wrapText="1"/>
    </xf>
    <xf numFmtId="0" fontId="6" fillId="0" borderId="2" xfId="0" applyFont="1" applyBorder="1" applyAlignment="1">
      <alignment vertical="center" wrapText="1"/>
    </xf>
    <xf numFmtId="0" fontId="6" fillId="0" borderId="0" xfId="0" applyFont="1" applyAlignment="1">
      <alignment vertical="center" wrapText="1"/>
    </xf>
    <xf numFmtId="0" fontId="5" fillId="0" borderId="0" xfId="0" applyFont="1" applyAlignment="1">
      <alignment vertical="center" wrapText="1"/>
    </xf>
    <xf numFmtId="0" fontId="14" fillId="2" borderId="1" xfId="0" applyFont="1" applyFill="1" applyBorder="1" applyAlignment="1">
      <alignment vertical="center" wrapText="1"/>
    </xf>
    <xf numFmtId="0" fontId="15"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3" fillId="0" borderId="0" xfId="0" applyFont="1"/>
    <xf numFmtId="0" fontId="16" fillId="4" borderId="7" xfId="0" applyFont="1" applyFill="1" applyBorder="1" applyAlignment="1">
      <alignment horizontal="center" vertical="center" wrapText="1" readingOrder="1"/>
    </xf>
    <xf numFmtId="0" fontId="17" fillId="4" borderId="7" xfId="0" applyFont="1" applyFill="1" applyBorder="1" applyAlignment="1">
      <alignment horizontal="center" vertical="center" wrapText="1" readingOrder="1"/>
    </xf>
    <xf numFmtId="0" fontId="16" fillId="4" borderId="8" xfId="0" applyFont="1" applyFill="1" applyBorder="1" applyAlignment="1">
      <alignment horizontal="left" vertical="center" wrapText="1" readingOrder="1"/>
    </xf>
    <xf numFmtId="3" fontId="18" fillId="5" borderId="8" xfId="0" applyNumberFormat="1" applyFont="1" applyFill="1" applyBorder="1" applyAlignment="1">
      <alignment horizontal="center" wrapText="1" readingOrder="1"/>
    </xf>
    <xf numFmtId="9" fontId="18" fillId="5" borderId="8" xfId="0" applyNumberFormat="1" applyFont="1" applyFill="1" applyBorder="1" applyAlignment="1">
      <alignment horizontal="center" wrapText="1" readingOrder="1"/>
    </xf>
    <xf numFmtId="0" fontId="16" fillId="4" borderId="9" xfId="0" applyFont="1" applyFill="1" applyBorder="1" applyAlignment="1">
      <alignment horizontal="left" vertical="center" wrapText="1" readingOrder="1"/>
    </xf>
    <xf numFmtId="3" fontId="18" fillId="6" borderId="9" xfId="0" applyNumberFormat="1" applyFont="1" applyFill="1" applyBorder="1" applyAlignment="1">
      <alignment horizontal="center" wrapText="1" readingOrder="1"/>
    </xf>
    <xf numFmtId="3" fontId="18" fillId="5" borderId="9" xfId="0" applyNumberFormat="1" applyFont="1" applyFill="1" applyBorder="1" applyAlignment="1">
      <alignment horizontal="center" wrapText="1" readingOrder="1"/>
    </xf>
    <xf numFmtId="3" fontId="3" fillId="0" borderId="0" xfId="0" applyNumberFormat="1" applyFont="1" applyAlignment="1">
      <alignment horizontal="center"/>
    </xf>
    <xf numFmtId="164" fontId="18" fillId="5" borderId="8" xfId="0" applyNumberFormat="1" applyFont="1" applyFill="1" applyBorder="1" applyAlignment="1">
      <alignment horizontal="center" wrapText="1" readingOrder="1"/>
    </xf>
    <xf numFmtId="10" fontId="18" fillId="5" borderId="8" xfId="0" applyNumberFormat="1" applyFont="1" applyFill="1" applyBorder="1" applyAlignment="1">
      <alignment horizontal="center" wrapText="1" readingOrder="1"/>
    </xf>
    <xf numFmtId="0" fontId="0" fillId="0" borderId="0" xfId="0" applyAlignment="1">
      <alignment vertical="center"/>
    </xf>
    <xf numFmtId="4" fontId="4" fillId="0" borderId="1" xfId="0" applyNumberFormat="1" applyFont="1" applyBorder="1" applyAlignment="1">
      <alignment horizontal="center" vertical="center" wrapText="1"/>
    </xf>
    <xf numFmtId="0" fontId="11" fillId="0" borderId="1" xfId="0" applyFont="1" applyBorder="1" applyAlignment="1">
      <alignment horizontal="left" vertical="top" wrapText="1"/>
    </xf>
    <xf numFmtId="3" fontId="4" fillId="0" borderId="0" xfId="0" applyNumberFormat="1" applyFont="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7" fillId="3" borderId="1" xfId="0" applyFont="1" applyFill="1" applyBorder="1" applyAlignment="1">
      <alignment vertical="center"/>
    </xf>
    <xf numFmtId="0" fontId="7" fillId="3" borderId="1" xfId="0" applyFont="1" applyFill="1" applyBorder="1" applyAlignment="1">
      <alignment horizontal="center" vertical="center"/>
    </xf>
    <xf numFmtId="0" fontId="4" fillId="0" borderId="1" xfId="0" applyFont="1" applyBorder="1" applyAlignment="1">
      <alignment vertical="top" wrapText="1"/>
    </xf>
    <xf numFmtId="0" fontId="7" fillId="3" borderId="6" xfId="0" applyFont="1" applyFill="1" applyBorder="1" applyAlignment="1">
      <alignment horizontal="left" vertical="center"/>
    </xf>
    <xf numFmtId="0" fontId="7" fillId="3" borderId="5" xfId="0" applyFont="1" applyFill="1" applyBorder="1" applyAlignment="1">
      <alignment horizontal="left" vertical="center"/>
    </xf>
    <xf numFmtId="0" fontId="7" fillId="3" borderId="4" xfId="0" applyFont="1" applyFill="1" applyBorder="1" applyAlignment="1">
      <alignment horizontal="left" vertical="center"/>
    </xf>
    <xf numFmtId="0" fontId="3" fillId="0" borderId="1" xfId="0" applyFont="1" applyBorder="1" applyAlignment="1">
      <alignment vertical="top"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0"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68580</xdr:rowOff>
    </xdr:from>
    <xdr:to>
      <xdr:col>10</xdr:col>
      <xdr:colOff>695999</xdr:colOff>
      <xdr:row>57</xdr:row>
      <xdr:rowOff>7620</xdr:rowOff>
    </xdr:to>
    <xdr:pic>
      <xdr:nvPicPr>
        <xdr:cNvPr id="6" name="Attēls 5">
          <a:extLst>
            <a:ext uri="{FF2B5EF4-FFF2-40B4-BE49-F238E27FC236}">
              <a16:creationId xmlns:a16="http://schemas.microsoft.com/office/drawing/2014/main" id="{1314447F-57C0-4BE0-BC41-6FAACA358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8740"/>
          <a:ext cx="6791999" cy="7612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B7AA3-B089-4344-8CBC-475A810B4026}">
  <dimension ref="A42:A50"/>
  <sheetViews>
    <sheetView topLeftCell="A19" workbookViewId="0">
      <selection activeCell="M16" sqref="M16"/>
    </sheetView>
  </sheetViews>
  <sheetFormatPr defaultRowHeight="15" x14ac:dyDescent="0.25"/>
  <cols>
    <col min="11" max="11" width="11.42578125" customWidth="1"/>
  </cols>
  <sheetData>
    <row r="42" ht="13.9" customHeight="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sheetData>
  <pageMargins left="0" right="0"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21B8-0125-4D23-A118-F21E5E2EA90E}">
  <sheetPr>
    <pageSetUpPr fitToPage="1"/>
  </sheetPr>
  <dimension ref="A2:L308"/>
  <sheetViews>
    <sheetView tabSelected="1" view="pageBreakPreview" zoomScale="130" zoomScaleNormal="90" zoomScaleSheetLayoutView="130" workbookViewId="0">
      <pane ySplit="4" topLeftCell="A218" activePane="bottomLeft" state="frozen"/>
      <selection pane="bottomLeft" activeCell="E220" sqref="E220"/>
    </sheetView>
  </sheetViews>
  <sheetFormatPr defaultColWidth="8.85546875" defaultRowHeight="11.25" x14ac:dyDescent="0.2"/>
  <cols>
    <col min="1" max="1" width="5.5703125" style="3" customWidth="1"/>
    <col min="2" max="2" width="23.7109375" style="48" customWidth="1"/>
    <col min="3" max="3" width="13.28515625" style="3" customWidth="1"/>
    <col min="4" max="4" width="12.28515625" style="3" customWidth="1"/>
    <col min="5" max="5" width="11.42578125" style="3" customWidth="1"/>
    <col min="6" max="6" width="12" style="3" customWidth="1"/>
    <col min="7" max="7" width="59.42578125" style="48" customWidth="1"/>
    <col min="8" max="9" width="6.42578125" style="9" customWidth="1"/>
    <col min="10" max="10" width="18.28515625" style="3" customWidth="1"/>
    <col min="11" max="11" width="18" style="3" customWidth="1"/>
    <col min="12" max="12" width="12" style="3" customWidth="1"/>
    <col min="13" max="16384" width="8.85546875" style="3"/>
  </cols>
  <sheetData>
    <row r="2" spans="1:12" ht="36.6" customHeight="1" x14ac:dyDescent="0.2">
      <c r="A2" s="81" t="s">
        <v>272</v>
      </c>
      <c r="B2" s="82" t="s">
        <v>1</v>
      </c>
      <c r="C2" s="79" t="s">
        <v>156</v>
      </c>
      <c r="D2" s="83" t="s">
        <v>155</v>
      </c>
      <c r="E2" s="83"/>
      <c r="F2" s="83"/>
      <c r="G2" s="82" t="s">
        <v>0</v>
      </c>
      <c r="H2" s="79" t="s">
        <v>118</v>
      </c>
      <c r="I2" s="79"/>
      <c r="J2" s="79" t="s">
        <v>9</v>
      </c>
      <c r="K2" s="80" t="s">
        <v>81</v>
      </c>
      <c r="L2" s="2"/>
    </row>
    <row r="3" spans="1:12" ht="18.600000000000001" customHeight="1" x14ac:dyDescent="0.2">
      <c r="A3" s="81"/>
      <c r="B3" s="82"/>
      <c r="C3" s="79"/>
      <c r="D3" s="25" t="s">
        <v>385</v>
      </c>
      <c r="E3" s="25" t="s">
        <v>314</v>
      </c>
      <c r="F3" s="25" t="s">
        <v>315</v>
      </c>
      <c r="G3" s="82"/>
      <c r="H3" s="25" t="s">
        <v>383</v>
      </c>
      <c r="I3" s="25" t="s">
        <v>384</v>
      </c>
      <c r="J3" s="79"/>
      <c r="K3" s="80"/>
      <c r="L3" s="2"/>
    </row>
    <row r="4" spans="1:12" ht="15" customHeight="1" x14ac:dyDescent="0.2">
      <c r="A4" s="14" t="s">
        <v>72</v>
      </c>
      <c r="B4" s="43"/>
      <c r="C4" s="14"/>
      <c r="D4" s="14"/>
      <c r="E4" s="14"/>
      <c r="F4" s="15"/>
      <c r="G4" s="43"/>
      <c r="H4" s="15"/>
      <c r="I4" s="15"/>
      <c r="J4" s="14"/>
      <c r="K4" s="14"/>
      <c r="L4" s="2"/>
    </row>
    <row r="5" spans="1:12" ht="18.600000000000001" customHeight="1" x14ac:dyDescent="0.2">
      <c r="A5" s="16" t="s">
        <v>601</v>
      </c>
      <c r="B5" s="44"/>
      <c r="C5" s="16"/>
      <c r="D5" s="16"/>
      <c r="E5" s="16"/>
      <c r="F5" s="4"/>
      <c r="G5" s="46"/>
      <c r="H5" s="8"/>
      <c r="I5" s="8"/>
      <c r="J5" s="4"/>
      <c r="K5" s="4"/>
      <c r="L5" s="2"/>
    </row>
    <row r="6" spans="1:12" ht="60" customHeight="1" x14ac:dyDescent="0.2">
      <c r="A6" s="42">
        <v>1</v>
      </c>
      <c r="B6" s="45" t="s">
        <v>162</v>
      </c>
      <c r="C6" s="23">
        <v>150000</v>
      </c>
      <c r="D6" s="23">
        <v>0</v>
      </c>
      <c r="E6" s="23">
        <v>150000</v>
      </c>
      <c r="F6" s="23">
        <v>0</v>
      </c>
      <c r="G6" s="45" t="s">
        <v>292</v>
      </c>
      <c r="H6" s="42">
        <v>2015</v>
      </c>
      <c r="I6" s="42">
        <v>2023</v>
      </c>
      <c r="J6" s="42" t="s">
        <v>464</v>
      </c>
      <c r="K6" s="42" t="s">
        <v>80</v>
      </c>
      <c r="L6" s="2"/>
    </row>
    <row r="7" spans="1:12" ht="16.149999999999999" customHeight="1" x14ac:dyDescent="0.2">
      <c r="A7" s="17"/>
      <c r="B7" s="31"/>
      <c r="C7" s="11"/>
      <c r="D7" s="11"/>
      <c r="E7" s="11"/>
      <c r="F7" s="11"/>
      <c r="G7" s="31"/>
      <c r="H7" s="13"/>
      <c r="I7" s="13"/>
      <c r="J7" s="18"/>
      <c r="K7" s="20"/>
      <c r="L7" s="2"/>
    </row>
    <row r="8" spans="1:12" ht="15" customHeight="1" x14ac:dyDescent="0.2">
      <c r="A8" s="16" t="s">
        <v>602</v>
      </c>
      <c r="B8" s="44"/>
      <c r="C8" s="16"/>
      <c r="D8" s="16"/>
      <c r="E8" s="16"/>
      <c r="F8" s="16"/>
      <c r="G8" s="44"/>
      <c r="H8" s="21"/>
      <c r="I8" s="8"/>
      <c r="J8" s="4"/>
      <c r="K8" s="4"/>
      <c r="L8" s="2"/>
    </row>
    <row r="9" spans="1:12" ht="31.9" customHeight="1" x14ac:dyDescent="0.2">
      <c r="A9" s="42">
        <f>A6+1</f>
        <v>2</v>
      </c>
      <c r="B9" s="45" t="s">
        <v>166</v>
      </c>
      <c r="C9" s="23">
        <v>600000</v>
      </c>
      <c r="D9" s="23">
        <v>200000</v>
      </c>
      <c r="E9" s="23">
        <v>400000</v>
      </c>
      <c r="F9" s="23">
        <v>0</v>
      </c>
      <c r="G9" s="45" t="s">
        <v>167</v>
      </c>
      <c r="H9" s="42">
        <v>2021</v>
      </c>
      <c r="I9" s="42">
        <v>2027</v>
      </c>
      <c r="J9" s="42" t="s">
        <v>195</v>
      </c>
      <c r="K9" s="42" t="s">
        <v>80</v>
      </c>
      <c r="L9" s="2"/>
    </row>
    <row r="10" spans="1:12" ht="31.9" customHeight="1" x14ac:dyDescent="0.2">
      <c r="A10" s="42">
        <f>A9+1</f>
        <v>3</v>
      </c>
      <c r="B10" s="45" t="s">
        <v>120</v>
      </c>
      <c r="C10" s="23">
        <v>500000</v>
      </c>
      <c r="D10" s="23">
        <v>0</v>
      </c>
      <c r="E10" s="23">
        <v>500000</v>
      </c>
      <c r="F10" s="23">
        <v>0</v>
      </c>
      <c r="G10" s="45" t="s">
        <v>70</v>
      </c>
      <c r="H10" s="42">
        <v>2021</v>
      </c>
      <c r="I10" s="42">
        <v>2027</v>
      </c>
      <c r="J10" s="42" t="s">
        <v>195</v>
      </c>
      <c r="K10" s="42" t="s">
        <v>168</v>
      </c>
      <c r="L10" s="2"/>
    </row>
    <row r="11" spans="1:12" ht="37.9" customHeight="1" x14ac:dyDescent="0.2">
      <c r="A11" s="42">
        <f>A10+1</f>
        <v>4</v>
      </c>
      <c r="B11" s="45" t="s">
        <v>169</v>
      </c>
      <c r="C11" s="23">
        <v>20000</v>
      </c>
      <c r="D11" s="23">
        <v>20000</v>
      </c>
      <c r="E11" s="23">
        <v>0</v>
      </c>
      <c r="F11" s="23">
        <v>0</v>
      </c>
      <c r="G11" s="45" t="s">
        <v>196</v>
      </c>
      <c r="H11" s="42">
        <v>2021</v>
      </c>
      <c r="I11" s="42">
        <v>2027</v>
      </c>
      <c r="J11" s="42" t="s">
        <v>195</v>
      </c>
      <c r="K11" s="42" t="s">
        <v>80</v>
      </c>
      <c r="L11" s="2"/>
    </row>
    <row r="12" spans="1:12" ht="52.15" customHeight="1" x14ac:dyDescent="0.2">
      <c r="A12" s="42">
        <f>A11+1</f>
        <v>5</v>
      </c>
      <c r="B12" s="45" t="s">
        <v>594</v>
      </c>
      <c r="C12" s="23">
        <v>6957</v>
      </c>
      <c r="D12" s="23">
        <v>2457</v>
      </c>
      <c r="E12" s="23">
        <v>4500</v>
      </c>
      <c r="F12" s="23">
        <v>0</v>
      </c>
      <c r="G12" s="45" t="s">
        <v>197</v>
      </c>
      <c r="H12" s="42">
        <v>2021</v>
      </c>
      <c r="I12" s="42">
        <v>2022</v>
      </c>
      <c r="J12" s="42" t="s">
        <v>195</v>
      </c>
      <c r="K12" s="42" t="s">
        <v>531</v>
      </c>
      <c r="L12" s="2"/>
    </row>
    <row r="13" spans="1:12" ht="29.45" customHeight="1" x14ac:dyDescent="0.2">
      <c r="A13" s="42">
        <f>A12+1</f>
        <v>6</v>
      </c>
      <c r="B13" s="45" t="s">
        <v>170</v>
      </c>
      <c r="C13" s="23">
        <v>500000</v>
      </c>
      <c r="D13" s="23">
        <v>0</v>
      </c>
      <c r="E13" s="23">
        <v>500000</v>
      </c>
      <c r="F13" s="23">
        <v>0</v>
      </c>
      <c r="G13" s="45" t="s">
        <v>69</v>
      </c>
      <c r="H13" s="42">
        <v>2021</v>
      </c>
      <c r="I13" s="42">
        <v>2027</v>
      </c>
      <c r="J13" s="42" t="s">
        <v>195</v>
      </c>
      <c r="K13" s="42" t="s">
        <v>168</v>
      </c>
      <c r="L13" s="2"/>
    </row>
    <row r="14" spans="1:12" ht="91.15" customHeight="1" x14ac:dyDescent="0.2">
      <c r="A14" s="42">
        <f>A13+1</f>
        <v>7</v>
      </c>
      <c r="B14" s="45" t="s">
        <v>171</v>
      </c>
      <c r="C14" s="23">
        <f>155515+97118</f>
        <v>252633</v>
      </c>
      <c r="D14" s="23">
        <f>C14*10/100</f>
        <v>25263.3</v>
      </c>
      <c r="E14" s="23">
        <f>C14*85/100</f>
        <v>214738.05</v>
      </c>
      <c r="F14" s="23">
        <v>0</v>
      </c>
      <c r="G14" s="45" t="s">
        <v>504</v>
      </c>
      <c r="H14" s="42">
        <v>2019</v>
      </c>
      <c r="I14" s="42">
        <v>2022</v>
      </c>
      <c r="J14" s="42" t="s">
        <v>238</v>
      </c>
      <c r="K14" s="42" t="s">
        <v>505</v>
      </c>
      <c r="L14" s="2"/>
    </row>
    <row r="15" spans="1:12" ht="15.6" customHeight="1" x14ac:dyDescent="0.2">
      <c r="A15" s="5"/>
      <c r="B15" s="46"/>
      <c r="C15" s="24">
        <f>SUM(C6:C14)</f>
        <v>2029590</v>
      </c>
      <c r="D15" s="24">
        <f t="shared" ref="D15:F15" si="0">SUM(D6:D14)</f>
        <v>247720.3</v>
      </c>
      <c r="E15" s="24">
        <f t="shared" si="0"/>
        <v>1769238.05</v>
      </c>
      <c r="F15" s="24">
        <f t="shared" si="0"/>
        <v>0</v>
      </c>
      <c r="G15" s="46"/>
      <c r="H15" s="8"/>
      <c r="I15" s="8"/>
      <c r="J15" s="4"/>
      <c r="K15" s="20"/>
      <c r="L15" s="2"/>
    </row>
    <row r="16" spans="1:12" ht="16.899999999999999" customHeight="1" x14ac:dyDescent="0.2">
      <c r="A16" s="84" t="s">
        <v>293</v>
      </c>
      <c r="B16" s="84"/>
      <c r="C16" s="84"/>
      <c r="D16" s="84"/>
      <c r="E16" s="84"/>
      <c r="F16" s="15"/>
      <c r="G16" s="85"/>
      <c r="H16" s="85"/>
      <c r="I16" s="15"/>
      <c r="J16" s="14"/>
      <c r="K16" s="14"/>
      <c r="L16" s="2"/>
    </row>
    <row r="17" spans="1:12" ht="18" customHeight="1" x14ac:dyDescent="0.2">
      <c r="A17" s="16" t="s">
        <v>603</v>
      </c>
      <c r="B17" s="44"/>
      <c r="C17" s="16"/>
      <c r="D17" s="16"/>
      <c r="E17" s="16"/>
      <c r="F17" s="16"/>
      <c r="G17" s="44"/>
      <c r="H17" s="16"/>
      <c r="I17" s="16"/>
      <c r="J17" s="86"/>
      <c r="K17" s="86"/>
      <c r="L17" s="2"/>
    </row>
    <row r="18" spans="1:12" ht="93" customHeight="1" x14ac:dyDescent="0.2">
      <c r="A18" s="42">
        <f>A14+1</f>
        <v>8</v>
      </c>
      <c r="B18" s="45" t="s">
        <v>123</v>
      </c>
      <c r="C18" s="23">
        <v>350000</v>
      </c>
      <c r="D18" s="23"/>
      <c r="E18" s="23">
        <v>350000</v>
      </c>
      <c r="F18" s="23"/>
      <c r="G18" s="45" t="s">
        <v>294</v>
      </c>
      <c r="H18" s="42">
        <v>2021</v>
      </c>
      <c r="I18" s="42">
        <v>2027</v>
      </c>
      <c r="J18" s="42" t="s">
        <v>295</v>
      </c>
      <c r="K18" s="60" t="s">
        <v>296</v>
      </c>
      <c r="L18" s="2"/>
    </row>
    <row r="19" spans="1:12" ht="109.15" customHeight="1" x14ac:dyDescent="0.2">
      <c r="A19" s="42">
        <f>A18+1</f>
        <v>9</v>
      </c>
      <c r="B19" s="45" t="s">
        <v>124</v>
      </c>
      <c r="C19" s="23">
        <v>450000</v>
      </c>
      <c r="D19" s="23"/>
      <c r="E19" s="23">
        <v>450000</v>
      </c>
      <c r="F19" s="23"/>
      <c r="G19" s="45" t="s">
        <v>297</v>
      </c>
      <c r="H19" s="42">
        <v>2018</v>
      </c>
      <c r="I19" s="42">
        <v>2023</v>
      </c>
      <c r="J19" s="42" t="s">
        <v>295</v>
      </c>
      <c r="K19" s="61" t="s">
        <v>513</v>
      </c>
      <c r="L19" s="2"/>
    </row>
    <row r="20" spans="1:12" ht="88.9" customHeight="1" x14ac:dyDescent="0.2">
      <c r="A20" s="42">
        <f t="shared" ref="A20:A27" si="1">A19+1</f>
        <v>10</v>
      </c>
      <c r="B20" s="45" t="s">
        <v>125</v>
      </c>
      <c r="C20" s="23">
        <v>350000</v>
      </c>
      <c r="D20" s="23"/>
      <c r="E20" s="23">
        <v>350000</v>
      </c>
      <c r="F20" s="23"/>
      <c r="G20" s="45" t="s">
        <v>298</v>
      </c>
      <c r="H20" s="42">
        <v>2017</v>
      </c>
      <c r="I20" s="42">
        <v>2023</v>
      </c>
      <c r="J20" s="42" t="s">
        <v>299</v>
      </c>
      <c r="K20" s="60" t="s">
        <v>300</v>
      </c>
      <c r="L20" s="2"/>
    </row>
    <row r="21" spans="1:12" ht="61.15" customHeight="1" x14ac:dyDescent="0.2">
      <c r="A21" s="42">
        <f t="shared" si="1"/>
        <v>11</v>
      </c>
      <c r="B21" s="45" t="s">
        <v>473</v>
      </c>
      <c r="C21" s="23">
        <v>109912</v>
      </c>
      <c r="D21" s="23"/>
      <c r="E21" s="23">
        <v>30475</v>
      </c>
      <c r="F21" s="23"/>
      <c r="G21" s="45" t="s">
        <v>476</v>
      </c>
      <c r="H21" s="42">
        <v>2020</v>
      </c>
      <c r="I21" s="42">
        <v>2022</v>
      </c>
      <c r="J21" s="42" t="s">
        <v>244</v>
      </c>
      <c r="K21" s="42" t="s">
        <v>477</v>
      </c>
      <c r="L21" s="2"/>
    </row>
    <row r="22" spans="1:12" ht="51" customHeight="1" x14ac:dyDescent="0.2">
      <c r="A22" s="42">
        <f t="shared" si="1"/>
        <v>12</v>
      </c>
      <c r="B22" s="45" t="s">
        <v>474</v>
      </c>
      <c r="C22" s="23">
        <v>60000</v>
      </c>
      <c r="D22" s="23"/>
      <c r="E22" s="23">
        <v>17481</v>
      </c>
      <c r="F22" s="23"/>
      <c r="G22" s="45" t="s">
        <v>475</v>
      </c>
      <c r="H22" s="42">
        <v>2020</v>
      </c>
      <c r="I22" s="42">
        <v>2022</v>
      </c>
      <c r="J22" s="42" t="s">
        <v>244</v>
      </c>
      <c r="K22" s="42" t="s">
        <v>80</v>
      </c>
      <c r="L22" s="2"/>
    </row>
    <row r="23" spans="1:12" ht="67.900000000000006" customHeight="1" x14ac:dyDescent="0.2">
      <c r="A23" s="42">
        <f t="shared" si="1"/>
        <v>13</v>
      </c>
      <c r="B23" s="45" t="s">
        <v>10</v>
      </c>
      <c r="C23" s="23">
        <v>500000</v>
      </c>
      <c r="D23" s="23">
        <v>0</v>
      </c>
      <c r="E23" s="23">
        <v>500000</v>
      </c>
      <c r="F23" s="23">
        <v>0</v>
      </c>
      <c r="G23" s="45" t="s">
        <v>317</v>
      </c>
      <c r="H23" s="42">
        <v>2021</v>
      </c>
      <c r="I23" s="42">
        <v>2027</v>
      </c>
      <c r="J23" s="42" t="s">
        <v>295</v>
      </c>
      <c r="K23" s="42" t="s">
        <v>80</v>
      </c>
      <c r="L23" s="2"/>
    </row>
    <row r="24" spans="1:12" ht="42" customHeight="1" x14ac:dyDescent="0.2">
      <c r="A24" s="42">
        <f t="shared" si="1"/>
        <v>14</v>
      </c>
      <c r="B24" s="45" t="s">
        <v>11</v>
      </c>
      <c r="C24" s="23">
        <v>500000</v>
      </c>
      <c r="D24" s="23">
        <v>0</v>
      </c>
      <c r="E24" s="23">
        <v>500000</v>
      </c>
      <c r="F24" s="23">
        <v>0</v>
      </c>
      <c r="G24" s="45" t="s">
        <v>284</v>
      </c>
      <c r="H24" s="42">
        <v>2021</v>
      </c>
      <c r="I24" s="42">
        <v>2027</v>
      </c>
      <c r="J24" s="42" t="s">
        <v>295</v>
      </c>
      <c r="K24" s="42" t="s">
        <v>80</v>
      </c>
      <c r="L24" s="2"/>
    </row>
    <row r="25" spans="1:12" ht="61.15" customHeight="1" x14ac:dyDescent="0.2">
      <c r="A25" s="42">
        <f t="shared" si="1"/>
        <v>15</v>
      </c>
      <c r="B25" s="45" t="s">
        <v>12</v>
      </c>
      <c r="C25" s="23">
        <v>300000</v>
      </c>
      <c r="D25" s="23">
        <v>0</v>
      </c>
      <c r="E25" s="23">
        <v>0</v>
      </c>
      <c r="F25" s="23">
        <v>300000</v>
      </c>
      <c r="G25" s="45" t="s">
        <v>316</v>
      </c>
      <c r="H25" s="42">
        <v>2021</v>
      </c>
      <c r="I25" s="42">
        <v>2027</v>
      </c>
      <c r="J25" s="42" t="s">
        <v>295</v>
      </c>
      <c r="K25" s="42" t="s">
        <v>80</v>
      </c>
      <c r="L25" s="2"/>
    </row>
    <row r="26" spans="1:12" ht="81.599999999999994" customHeight="1" x14ac:dyDescent="0.2">
      <c r="A26" s="40">
        <f t="shared" si="1"/>
        <v>16</v>
      </c>
      <c r="B26" s="45" t="s">
        <v>285</v>
      </c>
      <c r="C26" s="23">
        <v>450000</v>
      </c>
      <c r="D26" s="23"/>
      <c r="E26" s="23">
        <v>450000</v>
      </c>
      <c r="F26" s="23"/>
      <c r="G26" s="45" t="s">
        <v>172</v>
      </c>
      <c r="H26" s="42">
        <v>2017</v>
      </c>
      <c r="I26" s="42">
        <v>2023</v>
      </c>
      <c r="J26" s="42" t="s">
        <v>465</v>
      </c>
      <c r="K26" s="42" t="s">
        <v>198</v>
      </c>
      <c r="L26" s="2"/>
    </row>
    <row r="27" spans="1:12" ht="55.9" customHeight="1" x14ac:dyDescent="0.2">
      <c r="A27" s="40">
        <f t="shared" si="1"/>
        <v>17</v>
      </c>
      <c r="B27" s="45" t="s">
        <v>286</v>
      </c>
      <c r="C27" s="23">
        <v>30000</v>
      </c>
      <c r="D27" s="23"/>
      <c r="E27" s="23"/>
      <c r="F27" s="23">
        <v>30000</v>
      </c>
      <c r="G27" s="45" t="s">
        <v>301</v>
      </c>
      <c r="H27" s="42">
        <v>2018</v>
      </c>
      <c r="I27" s="42">
        <v>2022</v>
      </c>
      <c r="J27" s="42" t="s">
        <v>295</v>
      </c>
      <c r="K27" s="42" t="s">
        <v>199</v>
      </c>
      <c r="L27" s="2"/>
    </row>
    <row r="28" spans="1:12" ht="14.45" customHeight="1" x14ac:dyDescent="0.2">
      <c r="A28" s="5"/>
      <c r="B28" s="45"/>
      <c r="C28" s="23"/>
      <c r="D28" s="23"/>
      <c r="E28" s="23"/>
      <c r="F28" s="23"/>
      <c r="G28" s="45"/>
      <c r="H28" s="42"/>
      <c r="I28" s="42"/>
      <c r="J28" s="42"/>
      <c r="K28" s="42"/>
      <c r="L28" s="2"/>
    </row>
    <row r="29" spans="1:12" ht="15.6" customHeight="1" x14ac:dyDescent="0.2">
      <c r="A29" s="16" t="s">
        <v>604</v>
      </c>
      <c r="B29" s="45"/>
      <c r="C29" s="23"/>
      <c r="D29" s="23"/>
      <c r="E29" s="23"/>
      <c r="F29" s="23"/>
      <c r="G29" s="45"/>
      <c r="H29" s="42"/>
      <c r="I29" s="42"/>
      <c r="J29" s="42"/>
      <c r="K29" s="42"/>
      <c r="L29" s="2"/>
    </row>
    <row r="30" spans="1:12" ht="52.9" customHeight="1" x14ac:dyDescent="0.2">
      <c r="A30" s="22">
        <f>A27+1</f>
        <v>18</v>
      </c>
      <c r="B30" s="45" t="s">
        <v>13</v>
      </c>
      <c r="C30" s="23">
        <v>10000</v>
      </c>
      <c r="D30" s="23">
        <v>0</v>
      </c>
      <c r="E30" s="23">
        <v>10000</v>
      </c>
      <c r="F30" s="23">
        <v>0</v>
      </c>
      <c r="G30" s="45" t="s">
        <v>121</v>
      </c>
      <c r="H30" s="42">
        <v>2017</v>
      </c>
      <c r="I30" s="42">
        <v>2023</v>
      </c>
      <c r="J30" s="42" t="s">
        <v>200</v>
      </c>
      <c r="K30" s="42" t="s">
        <v>80</v>
      </c>
      <c r="L30" s="2"/>
    </row>
    <row r="31" spans="1:12" ht="60.6" customHeight="1" x14ac:dyDescent="0.2">
      <c r="A31" s="22">
        <f>A30+1</f>
        <v>19</v>
      </c>
      <c r="B31" s="45" t="s">
        <v>239</v>
      </c>
      <c r="C31" s="23">
        <v>50000</v>
      </c>
      <c r="D31" s="23">
        <v>50000</v>
      </c>
      <c r="E31" s="23"/>
      <c r="F31" s="23"/>
      <c r="G31" s="45" t="s">
        <v>287</v>
      </c>
      <c r="H31" s="42">
        <v>2021</v>
      </c>
      <c r="I31" s="42">
        <v>2027</v>
      </c>
      <c r="J31" s="42" t="s">
        <v>201</v>
      </c>
      <c r="K31" s="42" t="s">
        <v>80</v>
      </c>
      <c r="L31" s="2"/>
    </row>
    <row r="32" spans="1:12" ht="15.6" customHeight="1" x14ac:dyDescent="0.2">
      <c r="A32" s="6"/>
      <c r="B32" s="45"/>
      <c r="C32" s="23"/>
      <c r="D32" s="23"/>
      <c r="E32" s="23"/>
      <c r="F32" s="23"/>
      <c r="G32" s="45"/>
      <c r="H32" s="42"/>
      <c r="I32" s="42"/>
      <c r="J32" s="42"/>
      <c r="K32" s="42"/>
      <c r="L32" s="2"/>
    </row>
    <row r="33" spans="1:12" ht="18.600000000000001" customHeight="1" x14ac:dyDescent="0.2">
      <c r="A33" s="16" t="s">
        <v>605</v>
      </c>
      <c r="B33" s="45"/>
      <c r="C33" s="23"/>
      <c r="D33" s="23"/>
      <c r="E33" s="23"/>
      <c r="F33" s="23"/>
      <c r="G33" s="45"/>
      <c r="H33" s="42"/>
      <c r="I33" s="42"/>
      <c r="J33" s="42"/>
      <c r="K33" s="42"/>
      <c r="L33" s="2"/>
    </row>
    <row r="34" spans="1:12" ht="94.15" customHeight="1" x14ac:dyDescent="0.2">
      <c r="A34" s="17">
        <f>A31+1</f>
        <v>20</v>
      </c>
      <c r="B34" s="45" t="s">
        <v>173</v>
      </c>
      <c r="C34" s="23">
        <v>100000</v>
      </c>
      <c r="D34" s="23">
        <v>0</v>
      </c>
      <c r="E34" s="23">
        <v>100000</v>
      </c>
      <c r="F34" s="23">
        <v>0</v>
      </c>
      <c r="G34" s="45" t="s">
        <v>318</v>
      </c>
      <c r="H34" s="42">
        <v>2021</v>
      </c>
      <c r="I34" s="42">
        <v>2027</v>
      </c>
      <c r="J34" s="42" t="s">
        <v>302</v>
      </c>
      <c r="K34" s="42" t="s">
        <v>80</v>
      </c>
      <c r="L34" s="2"/>
    </row>
    <row r="35" spans="1:12" ht="84.6" customHeight="1" x14ac:dyDescent="0.2">
      <c r="A35" s="18">
        <f>A34+1</f>
        <v>21</v>
      </c>
      <c r="B35" s="45" t="s">
        <v>240</v>
      </c>
      <c r="C35" s="23">
        <v>1000000</v>
      </c>
      <c r="D35" s="23">
        <v>0</v>
      </c>
      <c r="E35" s="23">
        <v>1000000</v>
      </c>
      <c r="F35" s="23">
        <v>0</v>
      </c>
      <c r="G35" s="45" t="s">
        <v>319</v>
      </c>
      <c r="H35" s="42">
        <v>2021</v>
      </c>
      <c r="I35" s="42">
        <v>2027</v>
      </c>
      <c r="J35" s="42" t="s">
        <v>202</v>
      </c>
      <c r="K35" s="42" t="s">
        <v>2</v>
      </c>
      <c r="L35" s="2"/>
    </row>
    <row r="36" spans="1:12" ht="105" customHeight="1" x14ac:dyDescent="0.2">
      <c r="A36" s="18">
        <f>A35+1</f>
        <v>22</v>
      </c>
      <c r="B36" s="45" t="s">
        <v>204</v>
      </c>
      <c r="C36" s="23">
        <v>45000</v>
      </c>
      <c r="D36" s="23">
        <v>45000</v>
      </c>
      <c r="E36" s="23">
        <v>0</v>
      </c>
      <c r="F36" s="23">
        <v>0</v>
      </c>
      <c r="G36" s="45" t="s">
        <v>320</v>
      </c>
      <c r="H36" s="42">
        <v>2021</v>
      </c>
      <c r="I36" s="42">
        <v>2027</v>
      </c>
      <c r="J36" s="42" t="s">
        <v>205</v>
      </c>
      <c r="K36" s="42" t="s">
        <v>80</v>
      </c>
      <c r="L36" s="2"/>
    </row>
    <row r="37" spans="1:12" ht="12.6" customHeight="1" x14ac:dyDescent="0.2">
      <c r="A37" s="4"/>
      <c r="B37" s="45"/>
      <c r="C37" s="23"/>
      <c r="D37" s="23"/>
      <c r="E37" s="23"/>
      <c r="F37" s="23"/>
      <c r="G37" s="45"/>
      <c r="H37" s="42"/>
      <c r="I37" s="42"/>
      <c r="J37" s="42"/>
      <c r="K37" s="42"/>
      <c r="L37" s="2"/>
    </row>
    <row r="38" spans="1:12" ht="15" customHeight="1" x14ac:dyDescent="0.2">
      <c r="A38" s="16" t="s">
        <v>165</v>
      </c>
      <c r="B38" s="45"/>
      <c r="C38" s="23"/>
      <c r="D38" s="23"/>
      <c r="E38" s="23"/>
      <c r="F38" s="23"/>
      <c r="G38" s="45"/>
      <c r="H38" s="42"/>
      <c r="I38" s="42"/>
      <c r="J38" s="42"/>
      <c r="K38" s="42"/>
      <c r="L38" s="2"/>
    </row>
    <row r="39" spans="1:12" ht="61.9" customHeight="1" x14ac:dyDescent="0.2">
      <c r="A39" s="22">
        <f>A36+1</f>
        <v>23</v>
      </c>
      <c r="B39" s="45" t="s">
        <v>174</v>
      </c>
      <c r="C39" s="23">
        <v>600000</v>
      </c>
      <c r="D39" s="23">
        <v>250000</v>
      </c>
      <c r="E39" s="23">
        <v>350000</v>
      </c>
      <c r="F39" s="23">
        <v>0</v>
      </c>
      <c r="G39" s="45" t="s">
        <v>481</v>
      </c>
      <c r="H39" s="42">
        <v>2021</v>
      </c>
      <c r="I39" s="42">
        <v>2027</v>
      </c>
      <c r="J39" s="42" t="s">
        <v>202</v>
      </c>
      <c r="K39" s="42" t="s">
        <v>80</v>
      </c>
      <c r="L39" s="2"/>
    </row>
    <row r="40" spans="1:12" ht="76.150000000000006" customHeight="1" x14ac:dyDescent="0.2">
      <c r="A40" s="22">
        <f>A39+1</f>
        <v>24</v>
      </c>
      <c r="B40" s="45" t="s">
        <v>478</v>
      </c>
      <c r="C40" s="23">
        <v>493000</v>
      </c>
      <c r="D40" s="23">
        <v>493000</v>
      </c>
      <c r="E40" s="23"/>
      <c r="F40" s="23"/>
      <c r="G40" s="45" t="s">
        <v>479</v>
      </c>
      <c r="H40" s="42">
        <v>2021</v>
      </c>
      <c r="I40" s="42">
        <v>2022</v>
      </c>
      <c r="J40" s="42"/>
      <c r="K40" s="42" t="s">
        <v>480</v>
      </c>
      <c r="L40" s="2"/>
    </row>
    <row r="41" spans="1:12" ht="269.45" customHeight="1" x14ac:dyDescent="0.2">
      <c r="A41" s="22">
        <f t="shared" ref="A41:A46" si="2">A40+1</f>
        <v>25</v>
      </c>
      <c r="B41" s="45" t="s">
        <v>241</v>
      </c>
      <c r="C41" s="23">
        <f>10000000+135000</f>
        <v>10135000</v>
      </c>
      <c r="D41" s="23">
        <f>250000+135000</f>
        <v>385000</v>
      </c>
      <c r="E41" s="23">
        <v>9750000</v>
      </c>
      <c r="F41" s="23">
        <v>0</v>
      </c>
      <c r="G41" s="45" t="s">
        <v>517</v>
      </c>
      <c r="H41" s="42">
        <v>2021</v>
      </c>
      <c r="I41" s="42">
        <v>2027</v>
      </c>
      <c r="J41" s="42" t="s">
        <v>202</v>
      </c>
      <c r="K41" s="42" t="s">
        <v>80</v>
      </c>
      <c r="L41" s="2"/>
    </row>
    <row r="42" spans="1:12" ht="57" customHeight="1" x14ac:dyDescent="0.2">
      <c r="A42" s="22">
        <f t="shared" si="2"/>
        <v>26</v>
      </c>
      <c r="B42" s="45" t="s">
        <v>321</v>
      </c>
      <c r="C42" s="23">
        <v>4250000</v>
      </c>
      <c r="D42" s="23">
        <v>600000</v>
      </c>
      <c r="E42" s="23">
        <v>3650000</v>
      </c>
      <c r="F42" s="23">
        <v>0</v>
      </c>
      <c r="G42" s="45" t="s">
        <v>206</v>
      </c>
      <c r="H42" s="42">
        <v>2018</v>
      </c>
      <c r="I42" s="42">
        <v>2026</v>
      </c>
      <c r="J42" s="42" t="s">
        <v>202</v>
      </c>
      <c r="K42" s="42" t="s">
        <v>168</v>
      </c>
      <c r="L42" s="2"/>
    </row>
    <row r="43" spans="1:12" ht="47.45" customHeight="1" x14ac:dyDescent="0.2">
      <c r="A43" s="22">
        <f t="shared" si="2"/>
        <v>27</v>
      </c>
      <c r="B43" s="45" t="s">
        <v>14</v>
      </c>
      <c r="C43" s="23">
        <v>25000000</v>
      </c>
      <c r="D43" s="23">
        <v>20512944</v>
      </c>
      <c r="E43" s="23">
        <v>6000000</v>
      </c>
      <c r="F43" s="23">
        <v>3887056</v>
      </c>
      <c r="G43" s="45" t="s">
        <v>159</v>
      </c>
      <c r="H43" s="42">
        <v>2018</v>
      </c>
      <c r="I43" s="42">
        <v>2023</v>
      </c>
      <c r="J43" s="42" t="s">
        <v>202</v>
      </c>
      <c r="K43" s="42" t="s">
        <v>2</v>
      </c>
      <c r="L43" s="2"/>
    </row>
    <row r="44" spans="1:12" ht="58.15" customHeight="1" x14ac:dyDescent="0.2">
      <c r="A44" s="22">
        <f t="shared" si="2"/>
        <v>28</v>
      </c>
      <c r="B44" s="45" t="s">
        <v>175</v>
      </c>
      <c r="C44" s="23">
        <v>150000</v>
      </c>
      <c r="D44" s="23"/>
      <c r="E44" s="23">
        <v>150000</v>
      </c>
      <c r="F44" s="23">
        <v>0</v>
      </c>
      <c r="G44" s="45" t="s">
        <v>323</v>
      </c>
      <c r="H44" s="42">
        <v>2021</v>
      </c>
      <c r="I44" s="42">
        <v>2027</v>
      </c>
      <c r="J44" s="42" t="s">
        <v>202</v>
      </c>
      <c r="K44" s="42" t="s">
        <v>80</v>
      </c>
      <c r="L44" s="2"/>
    </row>
    <row r="45" spans="1:12" ht="64.150000000000006" customHeight="1" x14ac:dyDescent="0.2">
      <c r="A45" s="22">
        <f t="shared" si="2"/>
        <v>29</v>
      </c>
      <c r="B45" s="45" t="s">
        <v>176</v>
      </c>
      <c r="C45" s="23">
        <v>6000000</v>
      </c>
      <c r="D45" s="23">
        <v>0</v>
      </c>
      <c r="E45" s="23">
        <v>6000000</v>
      </c>
      <c r="F45" s="23">
        <v>0</v>
      </c>
      <c r="G45" s="45" t="s">
        <v>678</v>
      </c>
      <c r="H45" s="42">
        <v>2021</v>
      </c>
      <c r="I45" s="42">
        <v>2027</v>
      </c>
      <c r="J45" s="42" t="s">
        <v>202</v>
      </c>
      <c r="K45" s="42" t="s">
        <v>80</v>
      </c>
      <c r="L45" s="2"/>
    </row>
    <row r="46" spans="1:12" ht="50.45" customHeight="1" x14ac:dyDescent="0.2">
      <c r="A46" s="22">
        <f t="shared" si="2"/>
        <v>30</v>
      </c>
      <c r="B46" s="45" t="s">
        <v>242</v>
      </c>
      <c r="C46" s="23">
        <v>2500000</v>
      </c>
      <c r="D46" s="23">
        <v>0</v>
      </c>
      <c r="E46" s="23">
        <v>2500000</v>
      </c>
      <c r="F46" s="23">
        <v>0</v>
      </c>
      <c r="G46" s="45" t="s">
        <v>322</v>
      </c>
      <c r="H46" s="42">
        <v>2021</v>
      </c>
      <c r="I46" s="42">
        <v>2026</v>
      </c>
      <c r="J46" s="42" t="s">
        <v>202</v>
      </c>
      <c r="K46" s="42" t="s">
        <v>2</v>
      </c>
      <c r="L46" s="2"/>
    </row>
    <row r="47" spans="1:12" ht="50.45" customHeight="1" x14ac:dyDescent="0.2">
      <c r="A47" s="22">
        <f>A46+1</f>
        <v>31</v>
      </c>
      <c r="B47" s="45" t="s">
        <v>236</v>
      </c>
      <c r="C47" s="23">
        <v>500000</v>
      </c>
      <c r="D47" s="23">
        <v>500000</v>
      </c>
      <c r="E47" s="23">
        <v>0</v>
      </c>
      <c r="F47" s="23">
        <v>0</v>
      </c>
      <c r="G47" s="45" t="s">
        <v>243</v>
      </c>
      <c r="H47" s="42">
        <v>2021</v>
      </c>
      <c r="I47" s="42">
        <v>2027</v>
      </c>
      <c r="J47" s="42" t="s">
        <v>202</v>
      </c>
      <c r="K47" s="42" t="s">
        <v>80</v>
      </c>
      <c r="L47" s="2"/>
    </row>
    <row r="48" spans="1:12" ht="142.15" customHeight="1" x14ac:dyDescent="0.2">
      <c r="A48" s="22">
        <f>A47+1</f>
        <v>32</v>
      </c>
      <c r="B48" s="45" t="s">
        <v>636</v>
      </c>
      <c r="C48" s="23">
        <v>1539478.86</v>
      </c>
      <c r="D48" s="23">
        <f>C48*15/100</f>
        <v>230921.82900000003</v>
      </c>
      <c r="E48" s="23">
        <v>0</v>
      </c>
      <c r="F48" s="23">
        <f>C48*85/100</f>
        <v>1308557.0310000002</v>
      </c>
      <c r="G48" s="45" t="s">
        <v>637</v>
      </c>
      <c r="H48" s="42">
        <v>2021</v>
      </c>
      <c r="I48" s="42">
        <v>2023</v>
      </c>
      <c r="J48" s="42" t="s">
        <v>195</v>
      </c>
      <c r="K48" s="42" t="s">
        <v>2</v>
      </c>
      <c r="L48" s="2"/>
    </row>
    <row r="49" spans="1:12" ht="16.149999999999999" customHeight="1" x14ac:dyDescent="0.2">
      <c r="A49" s="6"/>
      <c r="B49" s="46"/>
      <c r="C49" s="24">
        <f>SUM(C18:C48)</f>
        <v>55472390.859999999</v>
      </c>
      <c r="D49" s="24">
        <f>SUM(D18:D47)</f>
        <v>22835944</v>
      </c>
      <c r="E49" s="24">
        <f>SUM(E18:E48)</f>
        <v>32157956</v>
      </c>
      <c r="F49" s="24">
        <f>SUM(F18:F47)</f>
        <v>4217056</v>
      </c>
      <c r="G49" s="45"/>
      <c r="H49" s="42"/>
      <c r="I49" s="42"/>
      <c r="J49" s="42"/>
      <c r="K49" s="42"/>
      <c r="L49" s="2"/>
    </row>
    <row r="50" spans="1:12" ht="12.6" customHeight="1" x14ac:dyDescent="0.2">
      <c r="A50" s="84" t="s">
        <v>92</v>
      </c>
      <c r="B50" s="84"/>
      <c r="C50" s="84"/>
      <c r="D50" s="84"/>
      <c r="E50" s="84"/>
      <c r="F50" s="27"/>
      <c r="G50" s="84"/>
      <c r="H50" s="84"/>
      <c r="I50" s="84"/>
      <c r="J50" s="84"/>
      <c r="K50" s="84"/>
      <c r="L50" s="2"/>
    </row>
    <row r="51" spans="1:12" ht="16.149999999999999" customHeight="1" x14ac:dyDescent="0.2">
      <c r="A51" s="16" t="s">
        <v>606</v>
      </c>
      <c r="B51" s="44"/>
      <c r="C51" s="16"/>
      <c r="D51" s="16"/>
      <c r="E51" s="16"/>
      <c r="F51" s="4"/>
      <c r="G51" s="45"/>
      <c r="H51" s="42"/>
      <c r="I51" s="42"/>
      <c r="J51" s="42"/>
      <c r="K51" s="42"/>
      <c r="L51" s="2"/>
    </row>
    <row r="52" spans="1:12" ht="48" customHeight="1" x14ac:dyDescent="0.2">
      <c r="A52" s="22">
        <f>A48+1</f>
        <v>33</v>
      </c>
      <c r="B52" s="45" t="s">
        <v>21</v>
      </c>
      <c r="C52" s="19">
        <v>3530000</v>
      </c>
      <c r="D52" s="19">
        <v>1530000</v>
      </c>
      <c r="E52" s="11">
        <v>0</v>
      </c>
      <c r="F52" s="19">
        <v>2000000</v>
      </c>
      <c r="G52" s="45" t="s">
        <v>324</v>
      </c>
      <c r="H52" s="42">
        <v>2021</v>
      </c>
      <c r="I52" s="42">
        <v>2023</v>
      </c>
      <c r="J52" s="42" t="s">
        <v>195</v>
      </c>
      <c r="K52" s="42" t="s">
        <v>2</v>
      </c>
      <c r="L52" s="2"/>
    </row>
    <row r="53" spans="1:12" ht="61.15" customHeight="1" x14ac:dyDescent="0.2">
      <c r="A53" s="22">
        <f>A52+1</f>
        <v>34</v>
      </c>
      <c r="B53" s="45" t="s">
        <v>22</v>
      </c>
      <c r="C53" s="19">
        <v>2600000</v>
      </c>
      <c r="D53" s="11">
        <v>0</v>
      </c>
      <c r="E53" s="11">
        <v>0</v>
      </c>
      <c r="F53" s="19">
        <v>2600000</v>
      </c>
      <c r="G53" s="45" t="s">
        <v>518</v>
      </c>
      <c r="H53" s="42">
        <v>2021</v>
      </c>
      <c r="I53" s="42">
        <v>2027</v>
      </c>
      <c r="J53" s="42" t="s">
        <v>195</v>
      </c>
      <c r="K53" s="42" t="s">
        <v>2</v>
      </c>
      <c r="L53" s="2"/>
    </row>
    <row r="54" spans="1:12" ht="72.599999999999994" customHeight="1" x14ac:dyDescent="0.2">
      <c r="A54" s="22">
        <f t="shared" ref="A54:A58" si="3">A53+1</f>
        <v>35</v>
      </c>
      <c r="B54" s="45" t="s">
        <v>23</v>
      </c>
      <c r="C54" s="19">
        <v>400000</v>
      </c>
      <c r="D54" s="19">
        <v>100000</v>
      </c>
      <c r="E54" s="11"/>
      <c r="F54" s="19">
        <v>300000</v>
      </c>
      <c r="G54" s="45" t="s">
        <v>325</v>
      </c>
      <c r="H54" s="42">
        <v>2021</v>
      </c>
      <c r="I54" s="42">
        <v>2027</v>
      </c>
      <c r="J54" s="42" t="s">
        <v>195</v>
      </c>
      <c r="K54" s="42" t="s">
        <v>2</v>
      </c>
      <c r="L54" s="2"/>
    </row>
    <row r="55" spans="1:12" ht="92.45" customHeight="1" x14ac:dyDescent="0.2">
      <c r="A55" s="22">
        <f t="shared" si="3"/>
        <v>36</v>
      </c>
      <c r="B55" s="45" t="s">
        <v>207</v>
      </c>
      <c r="C55" s="23">
        <v>350000</v>
      </c>
      <c r="D55" s="23">
        <f>C55*10/100</f>
        <v>35000</v>
      </c>
      <c r="E55" s="23">
        <f>C55*90/100</f>
        <v>315000</v>
      </c>
      <c r="F55" s="13">
        <v>0</v>
      </c>
      <c r="G55" s="45" t="s">
        <v>519</v>
      </c>
      <c r="H55" s="42">
        <v>2021</v>
      </c>
      <c r="I55" s="42">
        <v>2024</v>
      </c>
      <c r="J55" s="42" t="s">
        <v>195</v>
      </c>
      <c r="K55" s="42" t="s">
        <v>208</v>
      </c>
      <c r="L55" s="2"/>
    </row>
    <row r="56" spans="1:12" ht="51.6" customHeight="1" x14ac:dyDescent="0.2">
      <c r="A56" s="22">
        <f t="shared" si="3"/>
        <v>37</v>
      </c>
      <c r="B56" s="45" t="s">
        <v>85</v>
      </c>
      <c r="C56" s="28">
        <v>1255525</v>
      </c>
      <c r="D56" s="28">
        <v>1125525</v>
      </c>
      <c r="E56" s="28">
        <v>30000</v>
      </c>
      <c r="F56" s="28">
        <v>100000</v>
      </c>
      <c r="G56" s="45" t="s">
        <v>88</v>
      </c>
      <c r="H56" s="42">
        <v>2021</v>
      </c>
      <c r="I56" s="42">
        <v>2025</v>
      </c>
      <c r="J56" s="42" t="s">
        <v>209</v>
      </c>
      <c r="K56" s="42" t="s">
        <v>535</v>
      </c>
      <c r="L56" s="2"/>
    </row>
    <row r="57" spans="1:12" ht="51.6" customHeight="1" x14ac:dyDescent="0.2">
      <c r="A57" s="22">
        <f t="shared" si="3"/>
        <v>38</v>
      </c>
      <c r="B57" s="45" t="s">
        <v>532</v>
      </c>
      <c r="C57" s="28">
        <v>230739.53</v>
      </c>
      <c r="D57" s="28">
        <v>230739.53</v>
      </c>
      <c r="E57" s="45"/>
      <c r="F57" s="45"/>
      <c r="G57" s="45" t="s">
        <v>533</v>
      </c>
      <c r="H57" s="42">
        <v>2021</v>
      </c>
      <c r="I57" s="42">
        <v>2022</v>
      </c>
      <c r="J57" s="42" t="s">
        <v>195</v>
      </c>
      <c r="K57" s="42" t="s">
        <v>534</v>
      </c>
      <c r="L57" s="2"/>
    </row>
    <row r="58" spans="1:12" ht="32.450000000000003" customHeight="1" x14ac:dyDescent="0.2">
      <c r="A58" s="22">
        <f t="shared" si="3"/>
        <v>39</v>
      </c>
      <c r="B58" s="45" t="s">
        <v>210</v>
      </c>
      <c r="C58" s="23">
        <v>60000</v>
      </c>
      <c r="D58" s="23">
        <v>30000</v>
      </c>
      <c r="E58" s="23">
        <v>30000</v>
      </c>
      <c r="F58" s="13">
        <v>0</v>
      </c>
      <c r="G58" s="45" t="s">
        <v>303</v>
      </c>
      <c r="H58" s="42">
        <v>2021</v>
      </c>
      <c r="I58" s="42">
        <v>2027</v>
      </c>
      <c r="J58" s="42" t="s">
        <v>195</v>
      </c>
      <c r="K58" s="42" t="s">
        <v>101</v>
      </c>
      <c r="L58" s="2"/>
    </row>
    <row r="59" spans="1:12" ht="11.45" customHeight="1" x14ac:dyDescent="0.2">
      <c r="A59" s="6"/>
      <c r="B59" s="45"/>
      <c r="C59" s="4"/>
      <c r="D59" s="4"/>
      <c r="E59" s="4"/>
      <c r="F59" s="4"/>
      <c r="G59" s="45"/>
      <c r="H59" s="42"/>
      <c r="I59" s="42"/>
      <c r="J59" s="42"/>
      <c r="K59" s="42"/>
      <c r="L59" s="2"/>
    </row>
    <row r="60" spans="1:12" ht="14.45" customHeight="1" x14ac:dyDescent="0.2">
      <c r="A60" s="16" t="s">
        <v>607</v>
      </c>
      <c r="B60" s="45"/>
      <c r="C60" s="16"/>
      <c r="D60" s="16"/>
      <c r="E60" s="4"/>
      <c r="F60" s="4"/>
      <c r="G60" s="45"/>
      <c r="H60" s="42"/>
      <c r="I60" s="42"/>
      <c r="J60" s="42"/>
      <c r="K60" s="42"/>
      <c r="L60" s="2"/>
    </row>
    <row r="61" spans="1:12" ht="52.15" customHeight="1" x14ac:dyDescent="0.2">
      <c r="A61" s="22">
        <f>A58+1</f>
        <v>40</v>
      </c>
      <c r="B61" s="45" t="s">
        <v>514</v>
      </c>
      <c r="C61" s="19">
        <v>200000</v>
      </c>
      <c r="D61" s="19">
        <v>60000</v>
      </c>
      <c r="E61" s="11">
        <v>0</v>
      </c>
      <c r="F61" s="19">
        <v>140000</v>
      </c>
      <c r="G61" s="45" t="s">
        <v>326</v>
      </c>
      <c r="H61" s="42">
        <v>2021</v>
      </c>
      <c r="I61" s="42">
        <v>2026</v>
      </c>
      <c r="J61" s="42" t="s">
        <v>195</v>
      </c>
      <c r="K61" s="42" t="s">
        <v>80</v>
      </c>
      <c r="L61" s="2"/>
    </row>
    <row r="62" spans="1:12" ht="18" customHeight="1" x14ac:dyDescent="0.2">
      <c r="A62" s="5"/>
      <c r="B62" s="46"/>
      <c r="C62" s="24">
        <f>SUM(C52:C61)</f>
        <v>8626264.5300000012</v>
      </c>
      <c r="D62" s="24">
        <f t="shared" ref="D62:F62" si="4">SUM(D52:D61)</f>
        <v>3111264.53</v>
      </c>
      <c r="E62" s="24">
        <f t="shared" si="4"/>
        <v>375000</v>
      </c>
      <c r="F62" s="24">
        <f t="shared" si="4"/>
        <v>5140000</v>
      </c>
      <c r="G62" s="45"/>
      <c r="H62" s="8"/>
      <c r="I62" s="8"/>
      <c r="J62" s="4"/>
      <c r="K62" s="20"/>
      <c r="L62" s="2"/>
    </row>
    <row r="63" spans="1:12" ht="16.899999999999999" customHeight="1" x14ac:dyDescent="0.2">
      <c r="A63" s="87" t="s">
        <v>459</v>
      </c>
      <c r="B63" s="88"/>
      <c r="C63" s="88"/>
      <c r="D63" s="88"/>
      <c r="E63" s="88"/>
      <c r="F63" s="88"/>
      <c r="G63" s="88"/>
      <c r="H63" s="88"/>
      <c r="I63" s="88"/>
      <c r="J63" s="88"/>
      <c r="K63" s="89"/>
      <c r="L63" s="2"/>
    </row>
    <row r="64" spans="1:12" ht="20.45" customHeight="1" x14ac:dyDescent="0.2">
      <c r="A64" s="38" t="s">
        <v>608</v>
      </c>
      <c r="B64" s="36"/>
      <c r="C64" s="37"/>
      <c r="D64" s="37"/>
      <c r="E64" s="37"/>
      <c r="F64" s="37"/>
      <c r="G64" s="36"/>
      <c r="H64" s="37"/>
      <c r="I64" s="37"/>
      <c r="J64" s="37"/>
      <c r="K64" s="39"/>
      <c r="L64" s="2"/>
    </row>
    <row r="65" spans="1:12" ht="123" customHeight="1" x14ac:dyDescent="0.2">
      <c r="A65" s="22">
        <f>A61+1</f>
        <v>41</v>
      </c>
      <c r="B65" s="45" t="s">
        <v>144</v>
      </c>
      <c r="C65" s="23">
        <v>5000000</v>
      </c>
      <c r="D65" s="13"/>
      <c r="E65" s="13"/>
      <c r="F65" s="23">
        <v>5000000</v>
      </c>
      <c r="G65" s="45" t="s">
        <v>537</v>
      </c>
      <c r="H65" s="42">
        <v>2021</v>
      </c>
      <c r="I65" s="42">
        <v>2027</v>
      </c>
      <c r="J65" s="42" t="s">
        <v>211</v>
      </c>
      <c r="K65" s="42" t="s">
        <v>509</v>
      </c>
      <c r="L65" s="2"/>
    </row>
    <row r="66" spans="1:12" ht="42.6" customHeight="1" x14ac:dyDescent="0.2">
      <c r="A66" s="22">
        <f>A65+1</f>
        <v>42</v>
      </c>
      <c r="B66" s="45" t="s">
        <v>177</v>
      </c>
      <c r="C66" s="19">
        <v>200000</v>
      </c>
      <c r="D66" s="19">
        <f>C66*10/100</f>
        <v>20000</v>
      </c>
      <c r="E66" s="11">
        <v>0</v>
      </c>
      <c r="F66" s="19">
        <f>C66*90/100</f>
        <v>180000</v>
      </c>
      <c r="G66" s="45" t="s">
        <v>520</v>
      </c>
      <c r="H66" s="42">
        <v>2021</v>
      </c>
      <c r="I66" s="42">
        <v>2024</v>
      </c>
      <c r="J66" s="42" t="s">
        <v>211</v>
      </c>
      <c r="K66" s="42" t="s">
        <v>499</v>
      </c>
      <c r="L66" s="2"/>
    </row>
    <row r="67" spans="1:12" ht="43.9" customHeight="1" x14ac:dyDescent="0.2">
      <c r="A67" s="22">
        <f t="shared" ref="A67:A72" si="5">A66+1</f>
        <v>43</v>
      </c>
      <c r="B67" s="45" t="s">
        <v>16</v>
      </c>
      <c r="C67" s="11" t="s">
        <v>17</v>
      </c>
      <c r="D67" s="19">
        <v>70000</v>
      </c>
      <c r="E67" s="19">
        <v>1630000</v>
      </c>
      <c r="F67" s="11">
        <v>0</v>
      </c>
      <c r="G67" s="45" t="s">
        <v>327</v>
      </c>
      <c r="H67" s="42">
        <v>2021</v>
      </c>
      <c r="I67" s="42">
        <v>2027</v>
      </c>
      <c r="J67" s="42" t="s">
        <v>211</v>
      </c>
      <c r="K67" s="42" t="s">
        <v>2</v>
      </c>
      <c r="L67" s="2"/>
    </row>
    <row r="68" spans="1:12" ht="99.6" customHeight="1" x14ac:dyDescent="0.2">
      <c r="A68" s="22">
        <f t="shared" si="5"/>
        <v>44</v>
      </c>
      <c r="B68" s="45" t="s">
        <v>178</v>
      </c>
      <c r="C68" s="19">
        <v>450000</v>
      </c>
      <c r="D68" s="19">
        <v>150000</v>
      </c>
      <c r="E68" s="11">
        <v>0</v>
      </c>
      <c r="F68" s="19">
        <v>300000</v>
      </c>
      <c r="G68" s="45" t="s">
        <v>328</v>
      </c>
      <c r="H68" s="42">
        <v>2021</v>
      </c>
      <c r="I68" s="42">
        <v>2026</v>
      </c>
      <c r="J68" s="42" t="s">
        <v>18</v>
      </c>
      <c r="K68" s="42" t="s">
        <v>2</v>
      </c>
      <c r="L68" s="2"/>
    </row>
    <row r="69" spans="1:12" ht="45" customHeight="1" x14ac:dyDescent="0.2">
      <c r="A69" s="22">
        <f t="shared" si="5"/>
        <v>45</v>
      </c>
      <c r="B69" s="45" t="s">
        <v>19</v>
      </c>
      <c r="C69" s="19">
        <v>180000</v>
      </c>
      <c r="D69" s="11">
        <v>0</v>
      </c>
      <c r="E69" s="11">
        <v>0</v>
      </c>
      <c r="F69" s="19">
        <v>180000</v>
      </c>
      <c r="G69" s="45" t="s">
        <v>304</v>
      </c>
      <c r="H69" s="42">
        <v>2021</v>
      </c>
      <c r="I69" s="42">
        <v>2026</v>
      </c>
      <c r="J69" s="42" t="s">
        <v>211</v>
      </c>
      <c r="K69" s="42" t="s">
        <v>2</v>
      </c>
      <c r="L69" s="2"/>
    </row>
    <row r="70" spans="1:12" ht="51" customHeight="1" x14ac:dyDescent="0.2">
      <c r="A70" s="22">
        <f t="shared" si="5"/>
        <v>46</v>
      </c>
      <c r="B70" s="45" t="s">
        <v>245</v>
      </c>
      <c r="C70" s="19">
        <v>5000000</v>
      </c>
      <c r="D70" s="11">
        <v>0</v>
      </c>
      <c r="E70" s="11">
        <v>0</v>
      </c>
      <c r="F70" s="19">
        <v>5000000</v>
      </c>
      <c r="G70" s="45" t="s">
        <v>538</v>
      </c>
      <c r="H70" s="42">
        <v>2021</v>
      </c>
      <c r="I70" s="42">
        <v>2026</v>
      </c>
      <c r="J70" s="42" t="s">
        <v>211</v>
      </c>
      <c r="K70" s="42" t="s">
        <v>2</v>
      </c>
      <c r="L70" s="2"/>
    </row>
    <row r="71" spans="1:12" ht="170.45" customHeight="1" x14ac:dyDescent="0.2">
      <c r="A71" s="22">
        <f t="shared" si="5"/>
        <v>47</v>
      </c>
      <c r="B71" s="45" t="s">
        <v>73</v>
      </c>
      <c r="C71" s="23">
        <v>250000</v>
      </c>
      <c r="D71" s="11">
        <v>0</v>
      </c>
      <c r="E71" s="11">
        <v>0</v>
      </c>
      <c r="F71" s="23">
        <v>250000</v>
      </c>
      <c r="G71" s="45" t="s">
        <v>510</v>
      </c>
      <c r="H71" s="42">
        <v>2021</v>
      </c>
      <c r="I71" s="42">
        <v>2027</v>
      </c>
      <c r="J71" s="42" t="s">
        <v>211</v>
      </c>
      <c r="K71" s="42" t="s">
        <v>482</v>
      </c>
      <c r="L71" s="2"/>
    </row>
    <row r="72" spans="1:12" ht="109.9" customHeight="1" x14ac:dyDescent="0.2">
      <c r="A72" s="22">
        <f t="shared" si="5"/>
        <v>48</v>
      </c>
      <c r="B72" s="45" t="s">
        <v>46</v>
      </c>
      <c r="C72" s="23">
        <v>2500000</v>
      </c>
      <c r="D72" s="29">
        <v>0</v>
      </c>
      <c r="E72" s="23">
        <v>2500000</v>
      </c>
      <c r="F72" s="29">
        <v>0</v>
      </c>
      <c r="G72" s="45" t="s">
        <v>329</v>
      </c>
      <c r="H72" s="42">
        <v>2021</v>
      </c>
      <c r="I72" s="42">
        <v>2027</v>
      </c>
      <c r="J72" s="42" t="s">
        <v>203</v>
      </c>
      <c r="K72" s="42" t="s">
        <v>2</v>
      </c>
      <c r="L72" s="2"/>
    </row>
    <row r="73" spans="1:12" ht="14.45" customHeight="1" x14ac:dyDescent="0.2">
      <c r="A73" s="6"/>
      <c r="B73" s="45"/>
      <c r="C73" s="6"/>
      <c r="D73" s="6"/>
      <c r="E73" s="6"/>
      <c r="F73" s="6"/>
      <c r="G73" s="45"/>
      <c r="H73" s="42"/>
      <c r="I73" s="42"/>
      <c r="J73" s="42"/>
      <c r="K73" s="42"/>
      <c r="L73" s="2"/>
    </row>
    <row r="74" spans="1:12" ht="16.149999999999999" customHeight="1" x14ac:dyDescent="0.2">
      <c r="A74" s="16" t="s">
        <v>609</v>
      </c>
      <c r="B74" s="45"/>
      <c r="C74" s="16"/>
      <c r="D74" s="16"/>
      <c r="E74" s="4"/>
      <c r="F74" s="4"/>
      <c r="G74" s="45"/>
      <c r="H74" s="42"/>
      <c r="I74" s="42"/>
      <c r="J74" s="42"/>
      <c r="K74" s="42"/>
      <c r="L74" s="2"/>
    </row>
    <row r="75" spans="1:12" ht="91.15" customHeight="1" x14ac:dyDescent="0.2">
      <c r="A75" s="17">
        <f>A72+1</f>
        <v>49</v>
      </c>
      <c r="B75" s="45" t="s">
        <v>20</v>
      </c>
      <c r="C75" s="19">
        <v>200000</v>
      </c>
      <c r="D75" s="19">
        <v>200000</v>
      </c>
      <c r="E75" s="11">
        <v>0</v>
      </c>
      <c r="F75" s="11">
        <v>0</v>
      </c>
      <c r="G75" s="45" t="s">
        <v>288</v>
      </c>
      <c r="H75" s="42">
        <v>2021</v>
      </c>
      <c r="I75" s="42">
        <v>2027</v>
      </c>
      <c r="J75" s="42" t="s">
        <v>211</v>
      </c>
      <c r="K75" s="42" t="s">
        <v>80</v>
      </c>
      <c r="L75" s="2"/>
    </row>
    <row r="76" spans="1:12" ht="15" customHeight="1" x14ac:dyDescent="0.2">
      <c r="A76" s="5"/>
      <c r="B76" s="45"/>
      <c r="C76" s="4"/>
      <c r="D76" s="4"/>
      <c r="E76" s="4"/>
      <c r="F76" s="4"/>
      <c r="G76" s="49"/>
      <c r="H76" s="41"/>
      <c r="I76" s="41"/>
      <c r="J76" s="41"/>
      <c r="K76" s="41"/>
      <c r="L76" s="2"/>
    </row>
    <row r="77" spans="1:12" ht="16.149999999999999" customHeight="1" x14ac:dyDescent="0.2">
      <c r="A77" s="16" t="s">
        <v>610</v>
      </c>
      <c r="B77" s="45"/>
      <c r="C77" s="16"/>
      <c r="D77" s="16"/>
      <c r="E77" s="16"/>
      <c r="F77" s="16"/>
      <c r="G77" s="49"/>
      <c r="H77" s="41"/>
      <c r="I77" s="41"/>
      <c r="J77" s="41"/>
      <c r="K77" s="41"/>
      <c r="L77" s="2"/>
    </row>
    <row r="78" spans="1:12" ht="54" customHeight="1" x14ac:dyDescent="0.2">
      <c r="A78" s="22">
        <f>A75+1</f>
        <v>50</v>
      </c>
      <c r="B78" s="45" t="s">
        <v>15</v>
      </c>
      <c r="C78" s="19">
        <v>4924742</v>
      </c>
      <c r="D78" s="19">
        <v>4232743</v>
      </c>
      <c r="E78" s="19">
        <v>253712</v>
      </c>
      <c r="F78" s="19">
        <v>438287</v>
      </c>
      <c r="G78" s="45" t="s">
        <v>289</v>
      </c>
      <c r="H78" s="42">
        <v>2018</v>
      </c>
      <c r="I78" s="42">
        <v>2023</v>
      </c>
      <c r="J78" s="42" t="s">
        <v>211</v>
      </c>
      <c r="K78" s="42" t="s">
        <v>2</v>
      </c>
      <c r="L78" s="2"/>
    </row>
    <row r="79" spans="1:12" ht="54" customHeight="1" x14ac:dyDescent="0.2">
      <c r="A79" s="22">
        <f>A78+1</f>
        <v>51</v>
      </c>
      <c r="B79" s="45" t="s">
        <v>689</v>
      </c>
      <c r="C79" s="19">
        <f>F79+E79+D79</f>
        <v>1412722</v>
      </c>
      <c r="D79" s="19">
        <v>412722</v>
      </c>
      <c r="E79" s="19"/>
      <c r="F79" s="19">
        <v>1000000</v>
      </c>
      <c r="G79" s="45" t="s">
        <v>690</v>
      </c>
      <c r="H79" s="42">
        <v>2022</v>
      </c>
      <c r="I79" s="42">
        <v>2023</v>
      </c>
      <c r="J79" s="42" t="s">
        <v>195</v>
      </c>
      <c r="K79" s="42" t="s">
        <v>2</v>
      </c>
      <c r="L79" s="2"/>
    </row>
    <row r="80" spans="1:12" ht="204" customHeight="1" x14ac:dyDescent="0.2">
      <c r="A80" s="22">
        <f>A79+1</f>
        <v>52</v>
      </c>
      <c r="B80" s="45" t="s">
        <v>75</v>
      </c>
      <c r="C80" s="19">
        <v>1000000</v>
      </c>
      <c r="D80" s="19">
        <v>10700</v>
      </c>
      <c r="E80" s="19">
        <v>0</v>
      </c>
      <c r="F80" s="19">
        <f>C80-D80</f>
        <v>989300</v>
      </c>
      <c r="G80" s="45" t="s">
        <v>521</v>
      </c>
      <c r="H80" s="42">
        <v>2021</v>
      </c>
      <c r="I80" s="42">
        <v>2027</v>
      </c>
      <c r="J80" s="42" t="s">
        <v>330</v>
      </c>
      <c r="K80" s="42" t="s">
        <v>469</v>
      </c>
      <c r="L80" s="2"/>
    </row>
    <row r="81" spans="1:12" ht="176.45" customHeight="1" x14ac:dyDescent="0.2">
      <c r="A81" s="30">
        <f t="shared" ref="A81:A87" si="6">A80+1</f>
        <v>53</v>
      </c>
      <c r="B81" s="45" t="s">
        <v>246</v>
      </c>
      <c r="C81" s="23">
        <v>800000</v>
      </c>
      <c r="D81" s="13"/>
      <c r="E81" s="23">
        <v>800000</v>
      </c>
      <c r="F81" s="13"/>
      <c r="G81" s="45" t="s">
        <v>539</v>
      </c>
      <c r="H81" s="42">
        <v>2021</v>
      </c>
      <c r="I81" s="42">
        <v>2027</v>
      </c>
      <c r="J81" s="42" t="s">
        <v>212</v>
      </c>
      <c r="K81" s="42" t="s">
        <v>305</v>
      </c>
      <c r="L81" s="2"/>
    </row>
    <row r="82" spans="1:12" ht="68.45" customHeight="1" x14ac:dyDescent="0.2">
      <c r="A82" s="30">
        <f t="shared" si="6"/>
        <v>54</v>
      </c>
      <c r="B82" s="45" t="s">
        <v>150</v>
      </c>
      <c r="C82" s="23">
        <v>1000000</v>
      </c>
      <c r="D82" s="13"/>
      <c r="E82" s="23">
        <v>1000000</v>
      </c>
      <c r="F82" s="13"/>
      <c r="G82" s="45" t="s">
        <v>522</v>
      </c>
      <c r="H82" s="42">
        <v>2021</v>
      </c>
      <c r="I82" s="42">
        <v>2027</v>
      </c>
      <c r="J82" s="42" t="s">
        <v>195</v>
      </c>
      <c r="K82" s="42" t="s">
        <v>6</v>
      </c>
      <c r="L82" s="2"/>
    </row>
    <row r="83" spans="1:12" ht="65.45" customHeight="1" x14ac:dyDescent="0.2">
      <c r="A83" s="30">
        <f t="shared" si="6"/>
        <v>55</v>
      </c>
      <c r="B83" s="45" t="s">
        <v>111</v>
      </c>
      <c r="C83" s="23">
        <v>35000</v>
      </c>
      <c r="D83" s="23">
        <v>35000</v>
      </c>
      <c r="E83" s="13">
        <v>0</v>
      </c>
      <c r="F83" s="13">
        <v>0</v>
      </c>
      <c r="G83" s="45" t="s">
        <v>290</v>
      </c>
      <c r="H83" s="42">
        <v>2018</v>
      </c>
      <c r="I83" s="42">
        <v>2027</v>
      </c>
      <c r="J83" s="42" t="s">
        <v>213</v>
      </c>
      <c r="K83" s="42" t="s">
        <v>107</v>
      </c>
      <c r="L83" s="2"/>
    </row>
    <row r="84" spans="1:12" ht="65.45" customHeight="1" x14ac:dyDescent="0.2">
      <c r="A84" s="30">
        <f t="shared" si="6"/>
        <v>56</v>
      </c>
      <c r="B84" s="45" t="s">
        <v>574</v>
      </c>
      <c r="C84" s="23">
        <v>200000</v>
      </c>
      <c r="D84" s="23">
        <v>0</v>
      </c>
      <c r="E84" s="23">
        <v>100000</v>
      </c>
      <c r="F84" s="23">
        <v>100000</v>
      </c>
      <c r="G84" s="45" t="s">
        <v>575</v>
      </c>
      <c r="H84" s="45">
        <v>2022</v>
      </c>
      <c r="I84" s="45">
        <v>2027</v>
      </c>
      <c r="J84" s="45" t="s">
        <v>195</v>
      </c>
      <c r="K84" s="42" t="s">
        <v>576</v>
      </c>
      <c r="L84" s="2"/>
    </row>
    <row r="85" spans="1:12" ht="65.45" customHeight="1" x14ac:dyDescent="0.2">
      <c r="A85" s="30">
        <f t="shared" si="6"/>
        <v>57</v>
      </c>
      <c r="B85" s="45" t="s">
        <v>577</v>
      </c>
      <c r="C85" s="23">
        <v>200000</v>
      </c>
      <c r="D85" s="23">
        <v>50000</v>
      </c>
      <c r="E85" s="23">
        <v>150000</v>
      </c>
      <c r="F85" s="23">
        <v>0</v>
      </c>
      <c r="G85" s="45" t="s">
        <v>578</v>
      </c>
      <c r="H85" s="45">
        <v>2022</v>
      </c>
      <c r="I85" s="45">
        <v>2027</v>
      </c>
      <c r="J85" s="45" t="s">
        <v>195</v>
      </c>
      <c r="K85" s="42" t="s">
        <v>561</v>
      </c>
      <c r="L85" s="2"/>
    </row>
    <row r="86" spans="1:12" ht="65.45" customHeight="1" x14ac:dyDescent="0.2">
      <c r="A86" s="30">
        <f t="shared" si="6"/>
        <v>58</v>
      </c>
      <c r="B86" s="45" t="s">
        <v>579</v>
      </c>
      <c r="C86" s="23">
        <v>55312</v>
      </c>
      <c r="D86" s="23">
        <v>0</v>
      </c>
      <c r="E86" s="23">
        <f>C86</f>
        <v>55312</v>
      </c>
      <c r="F86" s="23">
        <v>0</v>
      </c>
      <c r="G86" s="45" t="s">
        <v>580</v>
      </c>
      <c r="H86" s="45">
        <v>2024</v>
      </c>
      <c r="I86" s="45">
        <v>2027</v>
      </c>
      <c r="J86" s="45" t="s">
        <v>195</v>
      </c>
      <c r="K86" s="42" t="s">
        <v>561</v>
      </c>
      <c r="L86" s="2"/>
    </row>
    <row r="87" spans="1:12" ht="76.150000000000006" customHeight="1" x14ac:dyDescent="0.2">
      <c r="A87" s="30">
        <f t="shared" si="6"/>
        <v>59</v>
      </c>
      <c r="B87" s="45" t="s">
        <v>275</v>
      </c>
      <c r="C87" s="23">
        <v>280000</v>
      </c>
      <c r="D87" s="13"/>
      <c r="E87" s="23">
        <v>280000</v>
      </c>
      <c r="F87" s="13"/>
      <c r="G87" s="45" t="s">
        <v>281</v>
      </c>
      <c r="H87" s="42">
        <v>2021</v>
      </c>
      <c r="I87" s="42">
        <v>2027</v>
      </c>
      <c r="J87" s="42" t="s">
        <v>195</v>
      </c>
      <c r="K87" s="42" t="s">
        <v>101</v>
      </c>
      <c r="L87" s="2"/>
    </row>
    <row r="88" spans="1:12" ht="19.899999999999999" customHeight="1" x14ac:dyDescent="0.2">
      <c r="A88" s="5"/>
      <c r="B88" s="46"/>
      <c r="C88" s="24">
        <f>SUM(C65:C87)</f>
        <v>23687776</v>
      </c>
      <c r="D88" s="24">
        <f t="shared" ref="D88:F88" si="7">SUM(D65:D87)</f>
        <v>5181165</v>
      </c>
      <c r="E88" s="24">
        <f t="shared" si="7"/>
        <v>6769024</v>
      </c>
      <c r="F88" s="24">
        <f t="shared" si="7"/>
        <v>13437587</v>
      </c>
      <c r="G88" s="46"/>
      <c r="H88" s="8"/>
      <c r="I88" s="8"/>
      <c r="J88" s="4"/>
      <c r="K88" s="20"/>
      <c r="L88" s="2"/>
    </row>
    <row r="89" spans="1:12" ht="19.899999999999999" customHeight="1" x14ac:dyDescent="0.2">
      <c r="A89" s="87" t="s">
        <v>460</v>
      </c>
      <c r="B89" s="88"/>
      <c r="C89" s="88"/>
      <c r="D89" s="88"/>
      <c r="E89" s="88"/>
      <c r="F89" s="88"/>
      <c r="G89" s="88"/>
      <c r="H89" s="88"/>
      <c r="I89" s="88"/>
      <c r="J89" s="88"/>
      <c r="K89" s="89"/>
      <c r="L89" s="2"/>
    </row>
    <row r="90" spans="1:12" ht="19.899999999999999" customHeight="1" x14ac:dyDescent="0.2">
      <c r="A90" s="38" t="s">
        <v>611</v>
      </c>
      <c r="B90" s="36"/>
      <c r="C90" s="37"/>
      <c r="D90" s="37"/>
      <c r="E90" s="37"/>
      <c r="F90" s="37"/>
      <c r="G90" s="36"/>
      <c r="H90" s="37"/>
      <c r="I90" s="37"/>
      <c r="J90" s="37"/>
      <c r="K90" s="39"/>
      <c r="L90" s="2"/>
    </row>
    <row r="91" spans="1:12" ht="105" customHeight="1" x14ac:dyDescent="0.2">
      <c r="A91" s="22">
        <f>A87+1</f>
        <v>60</v>
      </c>
      <c r="B91" s="45" t="s">
        <v>24</v>
      </c>
      <c r="C91" s="19">
        <v>7000000</v>
      </c>
      <c r="D91" s="11">
        <v>0</v>
      </c>
      <c r="E91" s="19">
        <v>7000000</v>
      </c>
      <c r="F91" s="11">
        <v>0</v>
      </c>
      <c r="G91" s="45" t="s">
        <v>122</v>
      </c>
      <c r="H91" s="42">
        <v>2018</v>
      </c>
      <c r="I91" s="42">
        <v>2026</v>
      </c>
      <c r="J91" s="42" t="s">
        <v>214</v>
      </c>
      <c r="K91" s="42" t="s">
        <v>2</v>
      </c>
      <c r="L91" s="2"/>
    </row>
    <row r="92" spans="1:12" ht="86.45" customHeight="1" x14ac:dyDescent="0.2">
      <c r="A92" s="22">
        <f>A91+1</f>
        <v>61</v>
      </c>
      <c r="B92" s="45" t="s">
        <v>26</v>
      </c>
      <c r="C92" s="19">
        <v>21000</v>
      </c>
      <c r="D92" s="11">
        <v>0</v>
      </c>
      <c r="E92" s="19">
        <v>21000</v>
      </c>
      <c r="F92" s="11">
        <v>0</v>
      </c>
      <c r="G92" s="45" t="s">
        <v>161</v>
      </c>
      <c r="H92" s="42">
        <v>2021</v>
      </c>
      <c r="I92" s="42">
        <v>2023</v>
      </c>
      <c r="J92" s="42" t="s">
        <v>25</v>
      </c>
      <c r="K92" s="42" t="s">
        <v>2</v>
      </c>
      <c r="L92" s="2"/>
    </row>
    <row r="93" spans="1:12" ht="38.450000000000003" customHeight="1" x14ac:dyDescent="0.2">
      <c r="A93" s="22">
        <f t="shared" ref="A93:A97" si="8">A92+1</f>
        <v>62</v>
      </c>
      <c r="B93" s="45" t="s">
        <v>27</v>
      </c>
      <c r="C93" s="19">
        <v>100000</v>
      </c>
      <c r="D93" s="11">
        <v>0</v>
      </c>
      <c r="E93" s="19">
        <v>100000</v>
      </c>
      <c r="F93" s="11">
        <v>0</v>
      </c>
      <c r="G93" s="45" t="s">
        <v>160</v>
      </c>
      <c r="H93" s="42">
        <v>2021</v>
      </c>
      <c r="I93" s="42">
        <v>2026</v>
      </c>
      <c r="J93" s="42" t="s">
        <v>25</v>
      </c>
      <c r="K93" s="42" t="s">
        <v>2</v>
      </c>
      <c r="L93" s="2"/>
    </row>
    <row r="94" spans="1:12" ht="59.45" customHeight="1" x14ac:dyDescent="0.2">
      <c r="A94" s="22">
        <f t="shared" si="8"/>
        <v>63</v>
      </c>
      <c r="B94" s="45" t="s">
        <v>215</v>
      </c>
      <c r="C94" s="19">
        <v>250000</v>
      </c>
      <c r="D94" s="11">
        <v>0</v>
      </c>
      <c r="E94" s="11">
        <v>0</v>
      </c>
      <c r="F94" s="19">
        <v>250000</v>
      </c>
      <c r="G94" s="45" t="s">
        <v>332</v>
      </c>
      <c r="H94" s="42">
        <v>2020</v>
      </c>
      <c r="I94" s="42">
        <v>2026</v>
      </c>
      <c r="J94" s="42" t="s">
        <v>25</v>
      </c>
      <c r="K94" s="42" t="s">
        <v>2</v>
      </c>
      <c r="L94" s="2"/>
    </row>
    <row r="95" spans="1:12" ht="58.9" customHeight="1" x14ac:dyDescent="0.2">
      <c r="A95" s="22">
        <f t="shared" si="8"/>
        <v>64</v>
      </c>
      <c r="B95" s="45" t="s">
        <v>179</v>
      </c>
      <c r="C95" s="19">
        <v>600000</v>
      </c>
      <c r="D95" s="11"/>
      <c r="E95" s="19">
        <v>600000</v>
      </c>
      <c r="F95" s="11"/>
      <c r="G95" s="45" t="s">
        <v>331</v>
      </c>
      <c r="H95" s="42">
        <v>2019</v>
      </c>
      <c r="I95" s="42">
        <v>2027</v>
      </c>
      <c r="J95" s="42" t="s">
        <v>216</v>
      </c>
      <c r="K95" s="42" t="s">
        <v>80</v>
      </c>
      <c r="L95" s="2"/>
    </row>
    <row r="96" spans="1:12" ht="58.9" customHeight="1" x14ac:dyDescent="0.2">
      <c r="A96" s="22">
        <f t="shared" si="8"/>
        <v>65</v>
      </c>
      <c r="B96" s="45" t="s">
        <v>599</v>
      </c>
      <c r="C96" s="19">
        <f>E96+F96</f>
        <v>1294117.55</v>
      </c>
      <c r="D96" s="76">
        <v>0</v>
      </c>
      <c r="E96" s="76">
        <v>1100000</v>
      </c>
      <c r="F96" s="19">
        <v>194117.55</v>
      </c>
      <c r="G96" s="45" t="s">
        <v>600</v>
      </c>
      <c r="H96" s="42">
        <v>2021</v>
      </c>
      <c r="I96" s="42">
        <v>2023</v>
      </c>
      <c r="J96" s="42" t="s">
        <v>25</v>
      </c>
      <c r="K96" s="42" t="s">
        <v>2</v>
      </c>
      <c r="L96" s="2"/>
    </row>
    <row r="97" spans="1:12" ht="58.9" customHeight="1" x14ac:dyDescent="0.2">
      <c r="A97" s="22">
        <f t="shared" si="8"/>
        <v>66</v>
      </c>
      <c r="B97" s="45" t="s">
        <v>483</v>
      </c>
      <c r="C97" s="19">
        <v>50000</v>
      </c>
      <c r="D97" s="19">
        <v>50000</v>
      </c>
      <c r="E97" s="19"/>
      <c r="F97" s="11"/>
      <c r="G97" s="45" t="s">
        <v>484</v>
      </c>
      <c r="H97" s="42">
        <v>2021</v>
      </c>
      <c r="I97" s="42">
        <v>2023</v>
      </c>
      <c r="J97" s="42" t="s">
        <v>195</v>
      </c>
      <c r="K97" s="42" t="s">
        <v>80</v>
      </c>
      <c r="L97" s="2"/>
    </row>
    <row r="98" spans="1:12" ht="13.15" customHeight="1" x14ac:dyDescent="0.2">
      <c r="A98" s="5"/>
      <c r="B98" s="45"/>
      <c r="C98" s="4"/>
      <c r="D98" s="4"/>
      <c r="E98" s="4"/>
      <c r="F98" s="4"/>
      <c r="G98" s="49"/>
      <c r="H98" s="42"/>
      <c r="I98" s="42"/>
      <c r="J98" s="42"/>
      <c r="K98" s="42"/>
      <c r="L98" s="2"/>
    </row>
    <row r="99" spans="1:12" ht="19.149999999999999" customHeight="1" x14ac:dyDescent="0.2">
      <c r="A99" s="16" t="s">
        <v>612</v>
      </c>
      <c r="B99" s="45"/>
      <c r="C99" s="16"/>
      <c r="D99" s="16"/>
      <c r="E99" s="16"/>
      <c r="F99" s="16"/>
      <c r="G99" s="49"/>
      <c r="H99" s="42"/>
      <c r="I99" s="42"/>
      <c r="J99" s="42"/>
      <c r="K99" s="42"/>
      <c r="L99" s="2"/>
    </row>
    <row r="100" spans="1:12" ht="55.9" customHeight="1" x14ac:dyDescent="0.2">
      <c r="A100" s="22">
        <f>A97+1</f>
        <v>67</v>
      </c>
      <c r="B100" s="45" t="s">
        <v>28</v>
      </c>
      <c r="C100" s="11" t="s">
        <v>29</v>
      </c>
      <c r="D100" s="11">
        <v>0</v>
      </c>
      <c r="E100" s="19">
        <v>1793048</v>
      </c>
      <c r="F100" s="11">
        <v>0</v>
      </c>
      <c r="G100" s="45" t="s">
        <v>333</v>
      </c>
      <c r="H100" s="42">
        <v>2018</v>
      </c>
      <c r="I100" s="42">
        <v>2023</v>
      </c>
      <c r="J100" s="42" t="s">
        <v>195</v>
      </c>
      <c r="K100" s="42" t="s">
        <v>158</v>
      </c>
      <c r="L100" s="2"/>
    </row>
    <row r="101" spans="1:12" ht="33.6" customHeight="1" x14ac:dyDescent="0.2">
      <c r="A101" s="22">
        <f>A100+1</f>
        <v>68</v>
      </c>
      <c r="B101" s="45" t="s">
        <v>30</v>
      </c>
      <c r="C101" s="11" t="s">
        <v>31</v>
      </c>
      <c r="D101" s="11">
        <v>0</v>
      </c>
      <c r="E101" s="11">
        <v>0</v>
      </c>
      <c r="F101" s="19">
        <v>100000</v>
      </c>
      <c r="G101" s="45" t="s">
        <v>334</v>
      </c>
      <c r="H101" s="42">
        <v>2020</v>
      </c>
      <c r="I101" s="42">
        <v>2026</v>
      </c>
      <c r="J101" s="42" t="s">
        <v>586</v>
      </c>
      <c r="K101" s="42" t="s">
        <v>2</v>
      </c>
      <c r="L101" s="2"/>
    </row>
    <row r="102" spans="1:12" ht="50.45" customHeight="1" x14ac:dyDescent="0.2">
      <c r="A102" s="22">
        <f t="shared" ref="A102:A116" si="9">A101+1</f>
        <v>69</v>
      </c>
      <c r="B102" s="45" t="s">
        <v>247</v>
      </c>
      <c r="C102" s="19">
        <v>300000</v>
      </c>
      <c r="D102" s="11">
        <v>0</v>
      </c>
      <c r="E102" s="19">
        <v>300000</v>
      </c>
      <c r="F102" s="11">
        <v>0</v>
      </c>
      <c r="G102" s="45" t="s">
        <v>335</v>
      </c>
      <c r="H102" s="42">
        <v>2021</v>
      </c>
      <c r="I102" s="42">
        <v>2027</v>
      </c>
      <c r="J102" s="42" t="s">
        <v>195</v>
      </c>
      <c r="K102" s="42" t="s">
        <v>2</v>
      </c>
      <c r="L102" s="2"/>
    </row>
    <row r="103" spans="1:12" ht="50.45" customHeight="1" x14ac:dyDescent="0.2">
      <c r="A103" s="22">
        <f t="shared" si="9"/>
        <v>70</v>
      </c>
      <c r="B103" s="45" t="s">
        <v>671</v>
      </c>
      <c r="C103" s="19">
        <f>E103+D103</f>
        <v>129090</v>
      </c>
      <c r="D103" s="11">
        <v>19090</v>
      </c>
      <c r="E103" s="19">
        <v>110000</v>
      </c>
      <c r="F103" s="11">
        <v>0</v>
      </c>
      <c r="G103" s="45" t="s">
        <v>672</v>
      </c>
      <c r="H103" s="42">
        <v>2022</v>
      </c>
      <c r="I103" s="42">
        <v>2023</v>
      </c>
      <c r="J103" s="42" t="s">
        <v>195</v>
      </c>
      <c r="K103" s="42" t="s">
        <v>2</v>
      </c>
      <c r="L103" s="2"/>
    </row>
    <row r="104" spans="1:12" ht="36" customHeight="1" x14ac:dyDescent="0.2">
      <c r="A104" s="22">
        <f t="shared" si="9"/>
        <v>71</v>
      </c>
      <c r="B104" s="45" t="s">
        <v>248</v>
      </c>
      <c r="C104" s="23">
        <v>29727</v>
      </c>
      <c r="D104" s="23">
        <v>14250</v>
      </c>
      <c r="E104" s="23">
        <v>15477</v>
      </c>
      <c r="F104" s="13">
        <v>0</v>
      </c>
      <c r="G104" s="45" t="s">
        <v>536</v>
      </c>
      <c r="H104" s="42">
        <v>2021</v>
      </c>
      <c r="I104" s="42">
        <v>2023</v>
      </c>
      <c r="J104" s="42" t="s">
        <v>195</v>
      </c>
      <c r="K104" s="42" t="s">
        <v>217</v>
      </c>
      <c r="L104" s="2"/>
    </row>
    <row r="105" spans="1:12" ht="76.900000000000006" customHeight="1" x14ac:dyDescent="0.2">
      <c r="A105" s="22">
        <f t="shared" si="9"/>
        <v>72</v>
      </c>
      <c r="B105" s="45" t="s">
        <v>249</v>
      </c>
      <c r="C105" s="23">
        <v>1413896</v>
      </c>
      <c r="D105" s="23">
        <v>704826</v>
      </c>
      <c r="E105" s="23">
        <v>515646</v>
      </c>
      <c r="F105" s="23">
        <v>193424</v>
      </c>
      <c r="G105" s="45" t="s">
        <v>86</v>
      </c>
      <c r="H105" s="42">
        <v>2019</v>
      </c>
      <c r="I105" s="42">
        <v>2023</v>
      </c>
      <c r="J105" s="42" t="s">
        <v>595</v>
      </c>
      <c r="K105" s="42" t="s">
        <v>531</v>
      </c>
      <c r="L105" s="2"/>
    </row>
    <row r="106" spans="1:12" ht="65.45" customHeight="1" x14ac:dyDescent="0.2">
      <c r="A106" s="22">
        <f t="shared" si="9"/>
        <v>73</v>
      </c>
      <c r="B106" s="45" t="s">
        <v>250</v>
      </c>
      <c r="C106" s="23">
        <v>878800</v>
      </c>
      <c r="D106" s="23">
        <v>621425</v>
      </c>
      <c r="E106" s="23">
        <v>230086</v>
      </c>
      <c r="F106" s="23">
        <v>10875</v>
      </c>
      <c r="G106" s="45" t="s">
        <v>673</v>
      </c>
      <c r="H106" s="42">
        <v>2019</v>
      </c>
      <c r="I106" s="42">
        <v>2022</v>
      </c>
      <c r="J106" s="42" t="s">
        <v>218</v>
      </c>
      <c r="K106" s="42" t="s">
        <v>117</v>
      </c>
      <c r="L106" s="2"/>
    </row>
    <row r="107" spans="1:12" ht="33" customHeight="1" x14ac:dyDescent="0.2">
      <c r="A107" s="22">
        <f t="shared" si="9"/>
        <v>74</v>
      </c>
      <c r="B107" s="45" t="s">
        <v>55</v>
      </c>
      <c r="C107" s="13" t="s">
        <v>34</v>
      </c>
      <c r="D107" s="13"/>
      <c r="E107" s="13"/>
      <c r="F107" s="23">
        <v>3000000</v>
      </c>
      <c r="G107" s="45" t="s">
        <v>515</v>
      </c>
      <c r="H107" s="42">
        <v>2021</v>
      </c>
      <c r="I107" s="42">
        <v>2026</v>
      </c>
      <c r="J107" s="42" t="s">
        <v>195</v>
      </c>
      <c r="K107" s="42" t="s">
        <v>2</v>
      </c>
      <c r="L107" s="2"/>
    </row>
    <row r="108" spans="1:12" ht="43.9" customHeight="1" x14ac:dyDescent="0.2">
      <c r="A108" s="22">
        <f t="shared" si="9"/>
        <v>75</v>
      </c>
      <c r="B108" s="45" t="s">
        <v>103</v>
      </c>
      <c r="C108" s="23">
        <v>17500</v>
      </c>
      <c r="D108" s="23">
        <v>17500</v>
      </c>
      <c r="E108" s="13">
        <v>0</v>
      </c>
      <c r="F108" s="13">
        <v>0</v>
      </c>
      <c r="G108" s="45" t="s">
        <v>104</v>
      </c>
      <c r="H108" s="42">
        <v>2021</v>
      </c>
      <c r="I108" s="42">
        <v>2023</v>
      </c>
      <c r="J108" s="42" t="s">
        <v>219</v>
      </c>
      <c r="K108" s="42" t="s">
        <v>101</v>
      </c>
      <c r="L108" s="2"/>
    </row>
    <row r="109" spans="1:12" ht="72" customHeight="1" x14ac:dyDescent="0.2">
      <c r="A109" s="22">
        <f t="shared" si="9"/>
        <v>76</v>
      </c>
      <c r="B109" s="45" t="s">
        <v>700</v>
      </c>
      <c r="C109" s="23">
        <v>3000000</v>
      </c>
      <c r="D109" s="23">
        <f>C109*15/100</f>
        <v>450000</v>
      </c>
      <c r="E109" s="23">
        <f>C109*85/100</f>
        <v>2550000</v>
      </c>
      <c r="F109" s="13">
        <v>0</v>
      </c>
      <c r="G109" s="45" t="s">
        <v>702</v>
      </c>
      <c r="H109" s="42">
        <v>2023</v>
      </c>
      <c r="I109" s="42">
        <v>2027</v>
      </c>
      <c r="J109" s="42" t="s">
        <v>195</v>
      </c>
      <c r="K109" s="42" t="s">
        <v>107</v>
      </c>
      <c r="L109" s="2"/>
    </row>
    <row r="110" spans="1:12" ht="104.25" customHeight="1" x14ac:dyDescent="0.2">
      <c r="A110" s="22">
        <f t="shared" si="9"/>
        <v>77</v>
      </c>
      <c r="B110" s="45" t="s">
        <v>596</v>
      </c>
      <c r="C110" s="23">
        <v>600000</v>
      </c>
      <c r="D110" s="23">
        <f>C110*15/100</f>
        <v>90000</v>
      </c>
      <c r="E110" s="23">
        <f>C110*85/100</f>
        <v>510000</v>
      </c>
      <c r="F110" s="23">
        <v>0</v>
      </c>
      <c r="G110" s="45" t="s">
        <v>701</v>
      </c>
      <c r="H110" s="42">
        <v>2021</v>
      </c>
      <c r="I110" s="42">
        <v>2027</v>
      </c>
      <c r="J110" s="42" t="s">
        <v>195</v>
      </c>
      <c r="K110" s="42" t="s">
        <v>107</v>
      </c>
      <c r="L110" s="2"/>
    </row>
    <row r="111" spans="1:12" ht="52.9" customHeight="1" x14ac:dyDescent="0.2">
      <c r="A111" s="22">
        <f t="shared" si="9"/>
        <v>78</v>
      </c>
      <c r="B111" s="45" t="s">
        <v>109</v>
      </c>
      <c r="C111" s="23">
        <v>400000</v>
      </c>
      <c r="D111" s="23">
        <v>400000</v>
      </c>
      <c r="E111" s="13">
        <v>0</v>
      </c>
      <c r="F111" s="13">
        <v>0</v>
      </c>
      <c r="G111" s="45" t="s">
        <v>593</v>
      </c>
      <c r="H111" s="42">
        <v>2018</v>
      </c>
      <c r="I111" s="42">
        <v>2023</v>
      </c>
      <c r="J111" s="42" t="s">
        <v>220</v>
      </c>
      <c r="K111" s="42" t="s">
        <v>110</v>
      </c>
      <c r="L111" s="2"/>
    </row>
    <row r="112" spans="1:12" ht="33" customHeight="1" x14ac:dyDescent="0.2">
      <c r="A112" s="22">
        <f t="shared" si="9"/>
        <v>79</v>
      </c>
      <c r="B112" s="45" t="s">
        <v>221</v>
      </c>
      <c r="C112" s="23">
        <v>2400000</v>
      </c>
      <c r="D112" s="18"/>
      <c r="E112" s="23">
        <v>2400000</v>
      </c>
      <c r="F112" s="18"/>
      <c r="G112" s="45" t="s">
        <v>336</v>
      </c>
      <c r="H112" s="42">
        <v>2021</v>
      </c>
      <c r="I112" s="42">
        <v>2027</v>
      </c>
      <c r="J112" s="42" t="s">
        <v>219</v>
      </c>
      <c r="K112" s="42" t="s">
        <v>80</v>
      </c>
      <c r="L112" s="2"/>
    </row>
    <row r="113" spans="1:12" ht="55.9" customHeight="1" x14ac:dyDescent="0.2">
      <c r="A113" s="22">
        <f t="shared" si="9"/>
        <v>80</v>
      </c>
      <c r="B113" s="45" t="s">
        <v>147</v>
      </c>
      <c r="C113" s="23">
        <v>150000</v>
      </c>
      <c r="D113" s="13"/>
      <c r="E113" s="13"/>
      <c r="F113" s="23">
        <v>150000</v>
      </c>
      <c r="G113" s="45" t="s">
        <v>306</v>
      </c>
      <c r="H113" s="42">
        <v>2021</v>
      </c>
      <c r="I113" s="42">
        <v>2026</v>
      </c>
      <c r="J113" s="42" t="s">
        <v>219</v>
      </c>
      <c r="K113" s="42" t="s">
        <v>2</v>
      </c>
      <c r="L113" s="2"/>
    </row>
    <row r="114" spans="1:12" ht="66" customHeight="1" x14ac:dyDescent="0.2">
      <c r="A114" s="22">
        <f t="shared" si="9"/>
        <v>81</v>
      </c>
      <c r="B114" s="45" t="s">
        <v>540</v>
      </c>
      <c r="C114" s="23">
        <v>100000</v>
      </c>
      <c r="D114" s="13"/>
      <c r="E114" s="13"/>
      <c r="F114" s="23">
        <v>100000</v>
      </c>
      <c r="G114" s="45" t="s">
        <v>516</v>
      </c>
      <c r="H114" s="42">
        <v>2020</v>
      </c>
      <c r="I114" s="42">
        <v>2026</v>
      </c>
      <c r="J114" s="42" t="s">
        <v>219</v>
      </c>
      <c r="K114" s="42" t="s">
        <v>7</v>
      </c>
      <c r="L114" s="2"/>
    </row>
    <row r="115" spans="1:12" ht="93" customHeight="1" x14ac:dyDescent="0.2">
      <c r="A115" s="22">
        <f t="shared" si="9"/>
        <v>82</v>
      </c>
      <c r="B115" s="45" t="s">
        <v>251</v>
      </c>
      <c r="C115" s="23">
        <v>340000</v>
      </c>
      <c r="D115" s="23">
        <v>340000</v>
      </c>
      <c r="E115" s="13">
        <v>0</v>
      </c>
      <c r="F115" s="13">
        <v>0</v>
      </c>
      <c r="G115" s="45" t="s">
        <v>485</v>
      </c>
      <c r="H115" s="42">
        <v>2021</v>
      </c>
      <c r="I115" s="42">
        <v>2024</v>
      </c>
      <c r="J115" s="42" t="s">
        <v>216</v>
      </c>
      <c r="K115" s="42" t="s">
        <v>470</v>
      </c>
      <c r="L115" s="2"/>
    </row>
    <row r="116" spans="1:12" ht="51.6" customHeight="1" x14ac:dyDescent="0.2">
      <c r="A116" s="22">
        <f t="shared" si="9"/>
        <v>83</v>
      </c>
      <c r="B116" s="45" t="s">
        <v>276</v>
      </c>
      <c r="C116" s="23">
        <v>300000</v>
      </c>
      <c r="D116" s="13"/>
      <c r="E116" s="13" t="s">
        <v>277</v>
      </c>
      <c r="F116" s="13"/>
      <c r="G116" s="45" t="s">
        <v>282</v>
      </c>
      <c r="H116" s="42">
        <v>2021</v>
      </c>
      <c r="I116" s="42">
        <v>2024</v>
      </c>
      <c r="J116" s="42" t="s">
        <v>216</v>
      </c>
      <c r="K116" s="42" t="s">
        <v>101</v>
      </c>
      <c r="L116" s="2"/>
    </row>
    <row r="117" spans="1:12" ht="16.899999999999999" customHeight="1" x14ac:dyDescent="0.2">
      <c r="A117" s="5"/>
      <c r="B117" s="46"/>
      <c r="C117" s="24">
        <f>SUM(C91:C116)</f>
        <v>19374130.550000001</v>
      </c>
      <c r="D117" s="24">
        <f t="shared" ref="D117:F117" si="10">SUM(D91:D116)</f>
        <v>2707091</v>
      </c>
      <c r="E117" s="24">
        <f t="shared" si="10"/>
        <v>17245257</v>
      </c>
      <c r="F117" s="24">
        <f t="shared" si="10"/>
        <v>3998416.55</v>
      </c>
      <c r="G117" s="46"/>
      <c r="H117" s="8"/>
      <c r="I117" s="8"/>
      <c r="J117" s="4"/>
      <c r="K117" s="20"/>
      <c r="L117" s="2"/>
    </row>
    <row r="118" spans="1:12" ht="16.899999999999999" customHeight="1" x14ac:dyDescent="0.2">
      <c r="A118" s="84" t="s">
        <v>93</v>
      </c>
      <c r="B118" s="84"/>
      <c r="C118" s="84"/>
      <c r="D118" s="84"/>
      <c r="E118" s="84"/>
      <c r="F118" s="84"/>
      <c r="G118" s="84"/>
      <c r="H118" s="84"/>
      <c r="I118" s="27"/>
      <c r="J118" s="27"/>
      <c r="K118" s="27"/>
      <c r="L118" s="2"/>
    </row>
    <row r="119" spans="1:12" ht="19.899999999999999" customHeight="1" x14ac:dyDescent="0.2">
      <c r="A119" s="38" t="s">
        <v>613</v>
      </c>
      <c r="B119" s="36"/>
      <c r="C119" s="37"/>
      <c r="D119" s="37"/>
      <c r="E119" s="37"/>
      <c r="F119" s="37"/>
      <c r="G119" s="36"/>
      <c r="H119" s="50"/>
      <c r="I119" s="50"/>
      <c r="J119" s="50"/>
      <c r="K119" s="51"/>
      <c r="L119" s="2"/>
    </row>
    <row r="120" spans="1:12" ht="47.45" customHeight="1" x14ac:dyDescent="0.2">
      <c r="A120" s="22">
        <f>A116+1</f>
        <v>84</v>
      </c>
      <c r="B120" s="45" t="s">
        <v>32</v>
      </c>
      <c r="C120" s="19">
        <v>1119531</v>
      </c>
      <c r="D120" s="19">
        <v>167930</v>
      </c>
      <c r="E120" s="19">
        <v>951601</v>
      </c>
      <c r="F120" s="11">
        <v>0</v>
      </c>
      <c r="G120" s="45" t="s">
        <v>337</v>
      </c>
      <c r="H120" s="42">
        <v>2021</v>
      </c>
      <c r="I120" s="42">
        <v>2027</v>
      </c>
      <c r="J120" s="42" t="s">
        <v>195</v>
      </c>
      <c r="K120" s="42" t="s">
        <v>2</v>
      </c>
      <c r="L120" s="2"/>
    </row>
    <row r="121" spans="1:12" ht="44.45" customHeight="1" x14ac:dyDescent="0.2">
      <c r="A121" s="22">
        <f>A120+1</f>
        <v>85</v>
      </c>
      <c r="B121" s="45" t="s">
        <v>222</v>
      </c>
      <c r="C121" s="19">
        <v>6142050</v>
      </c>
      <c r="D121" s="19">
        <v>921308</v>
      </c>
      <c r="E121" s="19">
        <v>5220743</v>
      </c>
      <c r="F121" s="11">
        <v>0</v>
      </c>
      <c r="G121" s="45" t="s">
        <v>338</v>
      </c>
      <c r="H121" s="42">
        <v>2021</v>
      </c>
      <c r="I121" s="42">
        <v>2027</v>
      </c>
      <c r="J121" s="42" t="s">
        <v>195</v>
      </c>
      <c r="K121" s="42" t="s">
        <v>2</v>
      </c>
      <c r="L121" s="2"/>
    </row>
    <row r="122" spans="1:12" ht="37.9" customHeight="1" x14ac:dyDescent="0.2">
      <c r="A122" s="22">
        <f t="shared" ref="A122:A132" si="11">A121+1</f>
        <v>86</v>
      </c>
      <c r="B122" s="45" t="s">
        <v>33</v>
      </c>
      <c r="C122" s="19">
        <v>3000000</v>
      </c>
      <c r="D122" s="19">
        <v>450000</v>
      </c>
      <c r="E122" s="19">
        <v>2550000</v>
      </c>
      <c r="F122" s="11">
        <v>0</v>
      </c>
      <c r="G122" s="45" t="s">
        <v>339</v>
      </c>
      <c r="H122" s="42">
        <v>2021</v>
      </c>
      <c r="I122" s="42">
        <v>2026</v>
      </c>
      <c r="J122" s="42" t="s">
        <v>195</v>
      </c>
      <c r="K122" s="42" t="s">
        <v>2</v>
      </c>
      <c r="L122" s="2"/>
    </row>
    <row r="123" spans="1:12" ht="41.45" customHeight="1" x14ac:dyDescent="0.2">
      <c r="A123" s="22">
        <f t="shared" si="11"/>
        <v>87</v>
      </c>
      <c r="B123" s="45" t="s">
        <v>35</v>
      </c>
      <c r="C123" s="19">
        <v>5691496</v>
      </c>
      <c r="D123" s="11">
        <v>4315222</v>
      </c>
      <c r="E123" s="19">
        <v>914943</v>
      </c>
      <c r="F123" s="19">
        <v>461331</v>
      </c>
      <c r="G123" s="45" t="s">
        <v>340</v>
      </c>
      <c r="H123" s="42">
        <v>2018</v>
      </c>
      <c r="I123" s="42">
        <v>2023</v>
      </c>
      <c r="J123" s="42" t="s">
        <v>195</v>
      </c>
      <c r="K123" s="42" t="s">
        <v>2</v>
      </c>
      <c r="L123" s="2"/>
    </row>
    <row r="124" spans="1:12" ht="87.75" customHeight="1" x14ac:dyDescent="0.2">
      <c r="A124" s="22">
        <f t="shared" si="11"/>
        <v>88</v>
      </c>
      <c r="B124" s="45" t="s">
        <v>36</v>
      </c>
      <c r="C124" s="11">
        <f>D124+E124+F124</f>
        <v>4711145</v>
      </c>
      <c r="D124" s="11">
        <v>858892</v>
      </c>
      <c r="E124" s="11">
        <v>3669580</v>
      </c>
      <c r="F124" s="11">
        <v>182673</v>
      </c>
      <c r="G124" s="45" t="s">
        <v>706</v>
      </c>
      <c r="H124" s="42">
        <v>2018</v>
      </c>
      <c r="I124" s="42">
        <v>2023</v>
      </c>
      <c r="J124" s="42" t="s">
        <v>195</v>
      </c>
      <c r="K124" s="42" t="s">
        <v>2</v>
      </c>
      <c r="L124" s="2"/>
    </row>
    <row r="125" spans="1:12" ht="50.45" customHeight="1" x14ac:dyDescent="0.2">
      <c r="A125" s="22">
        <f t="shared" si="11"/>
        <v>89</v>
      </c>
      <c r="B125" s="45" t="s">
        <v>37</v>
      </c>
      <c r="C125" s="19">
        <v>4567852</v>
      </c>
      <c r="D125" s="19">
        <v>2038983</v>
      </c>
      <c r="E125" s="19">
        <v>2423701</v>
      </c>
      <c r="F125" s="19">
        <v>105168</v>
      </c>
      <c r="G125" s="45" t="s">
        <v>341</v>
      </c>
      <c r="H125" s="42">
        <v>2018</v>
      </c>
      <c r="I125" s="42">
        <v>2023</v>
      </c>
      <c r="J125" s="42" t="s">
        <v>195</v>
      </c>
      <c r="K125" s="42" t="s">
        <v>2</v>
      </c>
      <c r="L125" s="2"/>
    </row>
    <row r="126" spans="1:12" ht="78.599999999999994" customHeight="1" x14ac:dyDescent="0.2">
      <c r="A126" s="22">
        <f t="shared" si="11"/>
        <v>90</v>
      </c>
      <c r="B126" s="45" t="s">
        <v>38</v>
      </c>
      <c r="C126" s="19">
        <v>3571997</v>
      </c>
      <c r="D126" s="19">
        <v>1601154</v>
      </c>
      <c r="E126" s="19">
        <v>1407647</v>
      </c>
      <c r="F126" s="19">
        <v>489713</v>
      </c>
      <c r="G126" s="45" t="s">
        <v>342</v>
      </c>
      <c r="H126" s="42">
        <v>2018</v>
      </c>
      <c r="I126" s="42">
        <v>2022</v>
      </c>
      <c r="J126" s="42" t="s">
        <v>195</v>
      </c>
      <c r="K126" s="42" t="s">
        <v>2</v>
      </c>
      <c r="L126" s="2"/>
    </row>
    <row r="127" spans="1:12" ht="52.9" customHeight="1" x14ac:dyDescent="0.2">
      <c r="A127" s="22">
        <f t="shared" si="11"/>
        <v>91</v>
      </c>
      <c r="B127" s="45" t="s">
        <v>39</v>
      </c>
      <c r="C127" s="19">
        <v>1000000</v>
      </c>
      <c r="D127" s="19">
        <v>150000</v>
      </c>
      <c r="E127" s="19">
        <v>850000</v>
      </c>
      <c r="F127" s="11">
        <v>0</v>
      </c>
      <c r="G127" s="45" t="s">
        <v>343</v>
      </c>
      <c r="H127" s="42">
        <v>2021</v>
      </c>
      <c r="I127" s="42">
        <v>2023</v>
      </c>
      <c r="J127" s="42" t="s">
        <v>195</v>
      </c>
      <c r="K127" s="42" t="s">
        <v>2</v>
      </c>
      <c r="L127" s="2"/>
    </row>
    <row r="128" spans="1:12" ht="42.6" customHeight="1" x14ac:dyDescent="0.2">
      <c r="A128" s="22">
        <f t="shared" si="11"/>
        <v>92</v>
      </c>
      <c r="B128" s="45" t="s">
        <v>252</v>
      </c>
      <c r="C128" s="19">
        <v>25000000</v>
      </c>
      <c r="D128" s="19">
        <v>3750000</v>
      </c>
      <c r="E128" s="19">
        <v>21250000</v>
      </c>
      <c r="F128" s="11">
        <v>0</v>
      </c>
      <c r="G128" s="45" t="s">
        <v>344</v>
      </c>
      <c r="H128" s="42">
        <v>2021</v>
      </c>
      <c r="I128" s="42">
        <v>2026</v>
      </c>
      <c r="J128" s="42" t="s">
        <v>195</v>
      </c>
      <c r="K128" s="42" t="s">
        <v>2</v>
      </c>
      <c r="L128" s="2"/>
    </row>
    <row r="129" spans="1:12" ht="66" customHeight="1" x14ac:dyDescent="0.2">
      <c r="A129" s="22">
        <f t="shared" si="11"/>
        <v>93</v>
      </c>
      <c r="B129" s="45" t="s">
        <v>139</v>
      </c>
      <c r="C129" s="19">
        <v>500000</v>
      </c>
      <c r="D129" s="19">
        <v>75000</v>
      </c>
      <c r="E129" s="19">
        <v>425000</v>
      </c>
      <c r="F129" s="11">
        <v>0</v>
      </c>
      <c r="G129" s="45" t="s">
        <v>140</v>
      </c>
      <c r="H129" s="42">
        <v>2021</v>
      </c>
      <c r="I129" s="42">
        <v>2025</v>
      </c>
      <c r="J129" s="42" t="s">
        <v>195</v>
      </c>
      <c r="K129" s="42" t="s">
        <v>80</v>
      </c>
      <c r="L129" s="2"/>
    </row>
    <row r="130" spans="1:12" ht="56.45" customHeight="1" x14ac:dyDescent="0.2">
      <c r="A130" s="22">
        <f t="shared" si="11"/>
        <v>94</v>
      </c>
      <c r="B130" s="45" t="s">
        <v>83</v>
      </c>
      <c r="C130" s="19">
        <v>180793</v>
      </c>
      <c r="D130" s="19">
        <v>10000</v>
      </c>
      <c r="E130" s="11">
        <v>0</v>
      </c>
      <c r="F130" s="19">
        <v>135593</v>
      </c>
      <c r="G130" s="45" t="s">
        <v>523</v>
      </c>
      <c r="H130" s="42">
        <v>2020</v>
      </c>
      <c r="I130" s="42">
        <v>2026</v>
      </c>
      <c r="J130" s="42" t="s">
        <v>195</v>
      </c>
      <c r="K130" s="42" t="s">
        <v>5</v>
      </c>
      <c r="L130" s="2"/>
    </row>
    <row r="131" spans="1:12" ht="49.9" customHeight="1" x14ac:dyDescent="0.2">
      <c r="A131" s="22">
        <f t="shared" si="11"/>
        <v>95</v>
      </c>
      <c r="B131" s="45" t="s">
        <v>273</v>
      </c>
      <c r="C131" s="19">
        <v>2500000</v>
      </c>
      <c r="D131" s="19">
        <v>30000</v>
      </c>
      <c r="E131" s="19">
        <f>C131-D131-F131</f>
        <v>1170000</v>
      </c>
      <c r="F131" s="19">
        <v>1300000</v>
      </c>
      <c r="G131" s="45" t="s">
        <v>662</v>
      </c>
      <c r="H131" s="42">
        <v>2021</v>
      </c>
      <c r="I131" s="42">
        <v>2027</v>
      </c>
      <c r="J131" s="42" t="s">
        <v>195</v>
      </c>
      <c r="K131" s="42" t="s">
        <v>5</v>
      </c>
      <c r="L131" s="2"/>
    </row>
    <row r="132" spans="1:12" ht="138" customHeight="1" x14ac:dyDescent="0.2">
      <c r="A132" s="22">
        <f t="shared" si="11"/>
        <v>96</v>
      </c>
      <c r="B132" s="45" t="s">
        <v>524</v>
      </c>
      <c r="C132" s="19">
        <v>500000</v>
      </c>
      <c r="D132" s="19">
        <v>0</v>
      </c>
      <c r="E132" s="19">
        <v>500000</v>
      </c>
      <c r="F132" s="19">
        <v>0</v>
      </c>
      <c r="G132" s="54" t="s">
        <v>525</v>
      </c>
      <c r="H132" s="42">
        <v>2021</v>
      </c>
      <c r="I132" s="42">
        <v>2027</v>
      </c>
      <c r="J132" s="42" t="s">
        <v>195</v>
      </c>
      <c r="K132" s="62" t="s">
        <v>2</v>
      </c>
      <c r="L132" s="2"/>
    </row>
    <row r="133" spans="1:12" ht="16.149999999999999" customHeight="1" x14ac:dyDescent="0.2">
      <c r="A133" s="16" t="s">
        <v>614</v>
      </c>
      <c r="B133" s="45"/>
      <c r="C133" s="16"/>
      <c r="D133" s="16"/>
      <c r="E133" s="16"/>
      <c r="F133" s="4"/>
      <c r="G133" s="90"/>
      <c r="H133" s="90"/>
      <c r="I133" s="52"/>
      <c r="J133" s="1"/>
      <c r="K133" s="1"/>
      <c r="L133" s="2"/>
    </row>
    <row r="134" spans="1:12" ht="40.15" customHeight="1" x14ac:dyDescent="0.2">
      <c r="A134" s="22">
        <f>A132+1</f>
        <v>97</v>
      </c>
      <c r="B134" s="45" t="s">
        <v>180</v>
      </c>
      <c r="C134" s="19">
        <v>50000</v>
      </c>
      <c r="D134" s="19">
        <v>50000</v>
      </c>
      <c r="E134" s="11">
        <v>0</v>
      </c>
      <c r="F134" s="11">
        <v>0</v>
      </c>
      <c r="G134" s="45" t="s">
        <v>345</v>
      </c>
      <c r="H134" s="42">
        <v>2021</v>
      </c>
      <c r="I134" s="42">
        <v>2027</v>
      </c>
      <c r="J134" s="42" t="s">
        <v>195</v>
      </c>
      <c r="K134" s="42" t="s">
        <v>2</v>
      </c>
      <c r="L134" s="2"/>
    </row>
    <row r="135" spans="1:12" ht="49.9" customHeight="1" x14ac:dyDescent="0.2">
      <c r="A135" s="22">
        <f>A134+1</f>
        <v>98</v>
      </c>
      <c r="B135" s="45" t="s">
        <v>266</v>
      </c>
      <c r="C135" s="23">
        <v>20000</v>
      </c>
      <c r="D135" s="23">
        <v>20000</v>
      </c>
      <c r="E135" s="13">
        <v>0</v>
      </c>
      <c r="F135" s="13">
        <v>0</v>
      </c>
      <c r="G135" s="45" t="s">
        <v>346</v>
      </c>
      <c r="H135" s="42">
        <v>2021</v>
      </c>
      <c r="I135" s="42">
        <v>2027</v>
      </c>
      <c r="J135" s="42" t="s">
        <v>195</v>
      </c>
      <c r="K135" s="42" t="s">
        <v>80</v>
      </c>
      <c r="L135" s="2"/>
    </row>
    <row r="136" spans="1:12" ht="22.15" customHeight="1" x14ac:dyDescent="0.2">
      <c r="A136" s="22">
        <f t="shared" ref="A136:A137" si="12">A135+1</f>
        <v>99</v>
      </c>
      <c r="B136" s="45" t="s">
        <v>512</v>
      </c>
      <c r="C136" s="23">
        <v>65000</v>
      </c>
      <c r="D136" s="23">
        <v>65000</v>
      </c>
      <c r="E136" s="13">
        <v>0</v>
      </c>
      <c r="F136" s="13">
        <v>0</v>
      </c>
      <c r="G136" s="45" t="s">
        <v>105</v>
      </c>
      <c r="H136" s="42">
        <v>2021</v>
      </c>
      <c r="I136" s="42">
        <v>2027</v>
      </c>
      <c r="J136" s="42" t="s">
        <v>195</v>
      </c>
      <c r="K136" s="42"/>
      <c r="L136" s="2"/>
    </row>
    <row r="137" spans="1:12" ht="78" customHeight="1" x14ac:dyDescent="0.2">
      <c r="A137" s="22">
        <f t="shared" si="12"/>
        <v>100</v>
      </c>
      <c r="B137" s="45" t="s">
        <v>487</v>
      </c>
      <c r="C137" s="23">
        <v>100000</v>
      </c>
      <c r="D137" s="23">
        <v>100000</v>
      </c>
      <c r="E137" s="13">
        <v>0</v>
      </c>
      <c r="F137" s="13">
        <v>0</v>
      </c>
      <c r="G137" s="45" t="s">
        <v>486</v>
      </c>
      <c r="H137" s="42">
        <v>2021</v>
      </c>
      <c r="I137" s="42">
        <v>2027</v>
      </c>
      <c r="J137" s="42" t="s">
        <v>195</v>
      </c>
      <c r="K137" s="42" t="s">
        <v>488</v>
      </c>
      <c r="L137" s="2"/>
    </row>
    <row r="138" spans="1:12" ht="9.6" customHeight="1" x14ac:dyDescent="0.2">
      <c r="A138" s="5"/>
      <c r="B138" s="45"/>
      <c r="C138" s="4"/>
      <c r="D138" s="4"/>
      <c r="E138" s="4"/>
      <c r="F138" s="4"/>
      <c r="G138" s="45"/>
      <c r="H138" s="8"/>
      <c r="I138" s="8"/>
      <c r="J138" s="42"/>
      <c r="K138" s="42"/>
      <c r="L138" s="2"/>
    </row>
    <row r="139" spans="1:12" ht="14.45" customHeight="1" x14ac:dyDescent="0.2">
      <c r="A139" s="16" t="s">
        <v>615</v>
      </c>
      <c r="B139" s="45"/>
      <c r="C139" s="4"/>
      <c r="D139" s="4"/>
      <c r="E139" s="4"/>
      <c r="F139" s="4"/>
      <c r="G139" s="45"/>
      <c r="H139" s="8"/>
      <c r="I139" s="8"/>
      <c r="J139" s="42"/>
      <c r="K139" s="42"/>
      <c r="L139" s="2"/>
    </row>
    <row r="140" spans="1:12" ht="64.900000000000006" customHeight="1" x14ac:dyDescent="0.2">
      <c r="A140" s="18">
        <f>A137+1</f>
        <v>101</v>
      </c>
      <c r="B140" s="45" t="s">
        <v>237</v>
      </c>
      <c r="C140" s="23">
        <v>20000</v>
      </c>
      <c r="D140" s="23">
        <v>5000</v>
      </c>
      <c r="E140" s="13"/>
      <c r="F140" s="23">
        <v>15000</v>
      </c>
      <c r="G140" s="45" t="s">
        <v>347</v>
      </c>
      <c r="H140" s="42">
        <v>2021</v>
      </c>
      <c r="I140" s="42">
        <v>2027</v>
      </c>
      <c r="J140" s="42" t="s">
        <v>195</v>
      </c>
      <c r="K140" s="42" t="s">
        <v>80</v>
      </c>
      <c r="L140" s="2"/>
    </row>
    <row r="141" spans="1:12" ht="16.149999999999999" customHeight="1" x14ac:dyDescent="0.2">
      <c r="A141" s="4"/>
      <c r="B141" s="46"/>
      <c r="C141" s="24">
        <f>SUM(C120:C140)</f>
        <v>58739864</v>
      </c>
      <c r="D141" s="24">
        <f t="shared" ref="D141:F141" si="13">SUM(D120:D140)</f>
        <v>14608489</v>
      </c>
      <c r="E141" s="24">
        <f t="shared" si="13"/>
        <v>41333215</v>
      </c>
      <c r="F141" s="24">
        <f t="shared" si="13"/>
        <v>2689478</v>
      </c>
      <c r="G141" s="46"/>
      <c r="H141" s="8"/>
      <c r="I141" s="8"/>
      <c r="J141" s="4"/>
      <c r="K141" s="26"/>
      <c r="L141" s="2"/>
    </row>
    <row r="142" spans="1:12" ht="17.45" customHeight="1" x14ac:dyDescent="0.2">
      <c r="A142" s="87" t="s">
        <v>461</v>
      </c>
      <c r="B142" s="88"/>
      <c r="C142" s="88"/>
      <c r="D142" s="88"/>
      <c r="E142" s="88"/>
      <c r="F142" s="88"/>
      <c r="G142" s="88"/>
      <c r="H142" s="88"/>
      <c r="I142" s="88"/>
      <c r="J142" s="88"/>
      <c r="K142" s="89"/>
      <c r="L142" s="2"/>
    </row>
    <row r="143" spans="1:12" ht="13.9" customHeight="1" x14ac:dyDescent="0.2">
      <c r="A143" s="38" t="s">
        <v>616</v>
      </c>
      <c r="B143" s="36"/>
      <c r="C143" s="37"/>
      <c r="D143" s="37"/>
      <c r="E143" s="37"/>
      <c r="F143" s="37"/>
      <c r="G143" s="36"/>
      <c r="H143" s="37"/>
      <c r="I143" s="37"/>
      <c r="J143" s="37"/>
      <c r="K143" s="39"/>
      <c r="L143" s="2"/>
    </row>
    <row r="144" spans="1:12" ht="82.5" customHeight="1" x14ac:dyDescent="0.2">
      <c r="A144" s="22">
        <f>A140+1</f>
        <v>102</v>
      </c>
      <c r="B144" s="45" t="s">
        <v>386</v>
      </c>
      <c r="C144" s="19">
        <v>2300000</v>
      </c>
      <c r="D144" s="19">
        <v>345000</v>
      </c>
      <c r="E144" s="19">
        <v>1955000</v>
      </c>
      <c r="F144" s="11">
        <v>0</v>
      </c>
      <c r="G144" s="45" t="s">
        <v>699</v>
      </c>
      <c r="H144" s="42">
        <v>2021</v>
      </c>
      <c r="I144" s="42">
        <v>2027</v>
      </c>
      <c r="J144" s="42" t="s">
        <v>195</v>
      </c>
      <c r="K144" s="42" t="s">
        <v>80</v>
      </c>
      <c r="L144" s="2"/>
    </row>
    <row r="145" spans="1:12" ht="84.75" customHeight="1" x14ac:dyDescent="0.2">
      <c r="A145" s="22">
        <f>A144+1</f>
        <v>103</v>
      </c>
      <c r="B145" s="45" t="s">
        <v>181</v>
      </c>
      <c r="C145" s="23">
        <v>50000</v>
      </c>
      <c r="D145" s="23">
        <v>50000</v>
      </c>
      <c r="E145" s="13">
        <v>0</v>
      </c>
      <c r="F145" s="13">
        <v>0</v>
      </c>
      <c r="G145" s="45" t="s">
        <v>696</v>
      </c>
      <c r="H145" s="42">
        <v>2021</v>
      </c>
      <c r="I145" s="42">
        <v>2027</v>
      </c>
      <c r="J145" s="42" t="s">
        <v>195</v>
      </c>
      <c r="K145" s="42" t="s">
        <v>80</v>
      </c>
      <c r="L145" s="2"/>
    </row>
    <row r="146" spans="1:12" ht="91.9" customHeight="1" x14ac:dyDescent="0.2">
      <c r="A146" s="22">
        <f t="shared" ref="A146:A155" si="14">A145+1</f>
        <v>104</v>
      </c>
      <c r="B146" s="45" t="s">
        <v>135</v>
      </c>
      <c r="C146" s="23">
        <v>50000</v>
      </c>
      <c r="D146" s="23">
        <v>7500</v>
      </c>
      <c r="E146" s="23">
        <v>42500</v>
      </c>
      <c r="F146" s="13">
        <v>0</v>
      </c>
      <c r="G146" s="45" t="s">
        <v>136</v>
      </c>
      <c r="H146" s="42">
        <v>2021</v>
      </c>
      <c r="I146" s="42">
        <v>2025</v>
      </c>
      <c r="J146" s="42" t="s">
        <v>212</v>
      </c>
      <c r="K146" s="42" t="s">
        <v>80</v>
      </c>
      <c r="L146" s="2"/>
    </row>
    <row r="147" spans="1:12" ht="49.9" customHeight="1" x14ac:dyDescent="0.2">
      <c r="A147" s="22">
        <f t="shared" si="14"/>
        <v>105</v>
      </c>
      <c r="B147" s="45" t="s">
        <v>278</v>
      </c>
      <c r="C147" s="23">
        <v>250000</v>
      </c>
      <c r="D147" s="23">
        <v>37500</v>
      </c>
      <c r="E147" s="23">
        <v>212500</v>
      </c>
      <c r="F147" s="13">
        <v>0</v>
      </c>
      <c r="G147" s="45" t="s">
        <v>279</v>
      </c>
      <c r="H147" s="42">
        <v>2021</v>
      </c>
      <c r="I147" s="42">
        <v>2025</v>
      </c>
      <c r="J147" s="42" t="s">
        <v>212</v>
      </c>
      <c r="K147" s="42" t="s">
        <v>101</v>
      </c>
      <c r="L147" s="2"/>
    </row>
    <row r="148" spans="1:12" ht="49.9" customHeight="1" x14ac:dyDescent="0.2">
      <c r="A148" s="22">
        <f t="shared" si="14"/>
        <v>106</v>
      </c>
      <c r="B148" s="45" t="s">
        <v>698</v>
      </c>
      <c r="C148" s="23">
        <f>D148+E148</f>
        <v>57500</v>
      </c>
      <c r="D148" s="23">
        <f>E148*15/100</f>
        <v>7500</v>
      </c>
      <c r="E148" s="23">
        <v>50000</v>
      </c>
      <c r="F148" s="13"/>
      <c r="G148" s="45" t="s">
        <v>697</v>
      </c>
      <c r="H148" s="42">
        <v>2022</v>
      </c>
      <c r="I148" s="42">
        <v>2026</v>
      </c>
      <c r="J148" s="42" t="s">
        <v>195</v>
      </c>
      <c r="K148" s="42" t="s">
        <v>80</v>
      </c>
      <c r="L148" s="2"/>
    </row>
    <row r="149" spans="1:12" ht="69" customHeight="1" x14ac:dyDescent="0.2">
      <c r="A149" s="22">
        <f t="shared" si="14"/>
        <v>107</v>
      </c>
      <c r="B149" s="45" t="s">
        <v>280</v>
      </c>
      <c r="C149" s="23">
        <v>100000</v>
      </c>
      <c r="D149" s="23">
        <f>C149*10/100</f>
        <v>10000</v>
      </c>
      <c r="E149" s="23">
        <f>C149*90/100</f>
        <v>90000</v>
      </c>
      <c r="F149" s="13">
        <v>0</v>
      </c>
      <c r="G149" s="45" t="s">
        <v>526</v>
      </c>
      <c r="H149" s="42">
        <v>2021</v>
      </c>
      <c r="I149" s="42">
        <v>2025</v>
      </c>
      <c r="J149" s="42" t="s">
        <v>212</v>
      </c>
      <c r="K149" s="42" t="s">
        <v>101</v>
      </c>
      <c r="L149" s="2"/>
    </row>
    <row r="150" spans="1:12" ht="13.9" customHeight="1" x14ac:dyDescent="0.2">
      <c r="A150" s="22">
        <f t="shared" si="14"/>
        <v>108</v>
      </c>
      <c r="B150" s="45"/>
      <c r="C150" s="4"/>
      <c r="D150" s="4"/>
      <c r="E150" s="4"/>
      <c r="F150" s="4"/>
      <c r="G150" s="45"/>
      <c r="H150" s="42"/>
      <c r="I150" s="42"/>
      <c r="J150" s="42"/>
      <c r="K150" s="42"/>
      <c r="L150" s="2"/>
    </row>
    <row r="151" spans="1:12" ht="15.6" customHeight="1" x14ac:dyDescent="0.2">
      <c r="A151" s="22">
        <f t="shared" si="14"/>
        <v>109</v>
      </c>
      <c r="B151" s="45"/>
      <c r="C151" s="16"/>
      <c r="D151" s="16"/>
      <c r="E151" s="16"/>
      <c r="F151" s="16"/>
      <c r="G151" s="45"/>
      <c r="H151" s="42"/>
      <c r="I151" s="42"/>
      <c r="J151" s="42"/>
      <c r="K151" s="42"/>
      <c r="L151" s="2"/>
    </row>
    <row r="152" spans="1:12" ht="65.45" customHeight="1" x14ac:dyDescent="0.2">
      <c r="A152" s="22">
        <f t="shared" si="14"/>
        <v>110</v>
      </c>
      <c r="B152" s="45" t="s">
        <v>40</v>
      </c>
      <c r="C152" s="19">
        <v>1950000</v>
      </c>
      <c r="D152" s="19">
        <v>820963</v>
      </c>
      <c r="E152" s="19">
        <v>938716</v>
      </c>
      <c r="F152" s="19">
        <v>140321</v>
      </c>
      <c r="G152" s="45" t="s">
        <v>348</v>
      </c>
      <c r="H152" s="42">
        <v>2019</v>
      </c>
      <c r="I152" s="42">
        <v>2022</v>
      </c>
      <c r="J152" s="42" t="s">
        <v>223</v>
      </c>
      <c r="K152" s="42" t="s">
        <v>2</v>
      </c>
      <c r="L152" s="2"/>
    </row>
    <row r="153" spans="1:12" ht="50.45" customHeight="1" x14ac:dyDescent="0.2">
      <c r="A153" s="22">
        <f t="shared" si="14"/>
        <v>111</v>
      </c>
      <c r="B153" s="45" t="s">
        <v>41</v>
      </c>
      <c r="C153" s="19">
        <v>50000</v>
      </c>
      <c r="D153" s="19">
        <v>7500</v>
      </c>
      <c r="E153" s="19">
        <v>42500</v>
      </c>
      <c r="F153" s="11">
        <v>0</v>
      </c>
      <c r="G153" s="45" t="s">
        <v>349</v>
      </c>
      <c r="H153" s="42">
        <v>2021</v>
      </c>
      <c r="I153" s="42">
        <v>2027</v>
      </c>
      <c r="J153" s="42" t="s">
        <v>195</v>
      </c>
      <c r="K153" s="42" t="s">
        <v>80</v>
      </c>
      <c r="L153" s="2"/>
    </row>
    <row r="154" spans="1:12" ht="175.9" customHeight="1" x14ac:dyDescent="0.2">
      <c r="A154" s="22">
        <f t="shared" si="14"/>
        <v>112</v>
      </c>
      <c r="B154" s="45" t="s">
        <v>42</v>
      </c>
      <c r="C154" s="19">
        <v>1000000</v>
      </c>
      <c r="D154" s="19">
        <v>150000</v>
      </c>
      <c r="E154" s="19">
        <v>850000</v>
      </c>
      <c r="F154" s="11">
        <v>0</v>
      </c>
      <c r="G154" s="45" t="s">
        <v>489</v>
      </c>
      <c r="H154" s="42">
        <v>2021</v>
      </c>
      <c r="I154" s="42">
        <v>2027</v>
      </c>
      <c r="J154" s="42" t="s">
        <v>195</v>
      </c>
      <c r="K154" s="42" t="s">
        <v>80</v>
      </c>
      <c r="L154" s="2"/>
    </row>
    <row r="155" spans="1:12" ht="60.6" customHeight="1" x14ac:dyDescent="0.2">
      <c r="A155" s="22">
        <f t="shared" si="14"/>
        <v>113</v>
      </c>
      <c r="B155" s="45" t="s">
        <v>283</v>
      </c>
      <c r="C155" s="19">
        <v>2000000</v>
      </c>
      <c r="D155" s="19">
        <v>300000</v>
      </c>
      <c r="E155" s="19">
        <v>1700000</v>
      </c>
      <c r="F155" s="11">
        <v>0</v>
      </c>
      <c r="G155" s="45" t="s">
        <v>695</v>
      </c>
      <c r="H155" s="42">
        <v>2020</v>
      </c>
      <c r="I155" s="42">
        <v>2027</v>
      </c>
      <c r="J155" s="42" t="s">
        <v>223</v>
      </c>
      <c r="K155" s="42" t="s">
        <v>2</v>
      </c>
      <c r="L155" s="2"/>
    </row>
    <row r="156" spans="1:12" ht="92.45" customHeight="1" x14ac:dyDescent="0.2">
      <c r="A156" s="22">
        <f t="shared" ref="A156:A164" si="15">A155+1</f>
        <v>114</v>
      </c>
      <c r="B156" s="45" t="s">
        <v>43</v>
      </c>
      <c r="C156" s="19">
        <v>1000000</v>
      </c>
      <c r="D156" s="19">
        <v>150000</v>
      </c>
      <c r="E156" s="19">
        <v>850000</v>
      </c>
      <c r="F156" s="11">
        <v>0</v>
      </c>
      <c r="G156" s="45" t="s">
        <v>527</v>
      </c>
      <c r="H156" s="42">
        <v>2020</v>
      </c>
      <c r="I156" s="42">
        <v>2027</v>
      </c>
      <c r="J156" s="42" t="s">
        <v>223</v>
      </c>
      <c r="K156" s="42" t="s">
        <v>2</v>
      </c>
      <c r="L156" s="2"/>
    </row>
    <row r="157" spans="1:12" ht="43.9" customHeight="1" x14ac:dyDescent="0.2">
      <c r="A157" s="22">
        <f t="shared" si="15"/>
        <v>115</v>
      </c>
      <c r="B157" s="45" t="s">
        <v>44</v>
      </c>
      <c r="C157" s="19">
        <v>2000000</v>
      </c>
      <c r="D157" s="19">
        <v>300000</v>
      </c>
      <c r="E157" s="19">
        <v>1700000</v>
      </c>
      <c r="F157" s="11">
        <v>0</v>
      </c>
      <c r="G157" s="45" t="s">
        <v>350</v>
      </c>
      <c r="H157" s="42">
        <v>2021</v>
      </c>
      <c r="I157" s="42">
        <v>2027</v>
      </c>
      <c r="J157" s="42" t="s">
        <v>223</v>
      </c>
      <c r="K157" s="42" t="s">
        <v>2</v>
      </c>
      <c r="L157" s="2"/>
    </row>
    <row r="158" spans="1:12" ht="73.900000000000006" customHeight="1" x14ac:dyDescent="0.2">
      <c r="A158" s="22">
        <f t="shared" si="15"/>
        <v>116</v>
      </c>
      <c r="B158" s="45" t="s">
        <v>254</v>
      </c>
      <c r="C158" s="19">
        <v>450000</v>
      </c>
      <c r="D158" s="19">
        <v>67500</v>
      </c>
      <c r="E158" s="19">
        <v>382500</v>
      </c>
      <c r="F158" s="11">
        <v>0</v>
      </c>
      <c r="G158" s="45" t="s">
        <v>253</v>
      </c>
      <c r="H158" s="42">
        <v>2021</v>
      </c>
      <c r="I158" s="42">
        <v>2027</v>
      </c>
      <c r="J158" s="42" t="s">
        <v>195</v>
      </c>
      <c r="K158" s="42" t="s">
        <v>2</v>
      </c>
      <c r="L158" s="2"/>
    </row>
    <row r="159" spans="1:12" ht="64.150000000000006" customHeight="1" x14ac:dyDescent="0.2">
      <c r="A159" s="22">
        <f t="shared" si="15"/>
        <v>117</v>
      </c>
      <c r="B159" s="45" t="s">
        <v>47</v>
      </c>
      <c r="C159" s="19">
        <v>80000</v>
      </c>
      <c r="D159" s="19">
        <v>12000</v>
      </c>
      <c r="E159" s="19">
        <v>68000</v>
      </c>
      <c r="F159" s="11">
        <v>0</v>
      </c>
      <c r="G159" s="45" t="s">
        <v>351</v>
      </c>
      <c r="H159" s="42">
        <v>2021</v>
      </c>
      <c r="I159" s="42">
        <v>2027</v>
      </c>
      <c r="J159" s="42" t="s">
        <v>195</v>
      </c>
      <c r="K159" s="42" t="s">
        <v>2</v>
      </c>
      <c r="L159" s="2"/>
    </row>
    <row r="160" spans="1:12" ht="27.6" customHeight="1" x14ac:dyDescent="0.2">
      <c r="A160" s="22">
        <f t="shared" si="15"/>
        <v>118</v>
      </c>
      <c r="B160" s="45" t="s">
        <v>48</v>
      </c>
      <c r="C160" s="19">
        <v>1500000</v>
      </c>
      <c r="D160" s="19">
        <v>225000</v>
      </c>
      <c r="E160" s="19">
        <v>1275000</v>
      </c>
      <c r="F160" s="11">
        <v>0</v>
      </c>
      <c r="G160" s="45" t="s">
        <v>49</v>
      </c>
      <c r="H160" s="42">
        <v>2021</v>
      </c>
      <c r="I160" s="42">
        <v>2027</v>
      </c>
      <c r="J160" s="42" t="s">
        <v>195</v>
      </c>
      <c r="K160" s="42" t="s">
        <v>2</v>
      </c>
      <c r="L160" s="2"/>
    </row>
    <row r="161" spans="1:12" ht="52.15" customHeight="1" x14ac:dyDescent="0.2">
      <c r="A161" s="22">
        <f t="shared" si="15"/>
        <v>119</v>
      </c>
      <c r="B161" s="45" t="s">
        <v>54</v>
      </c>
      <c r="C161" s="19">
        <v>900000</v>
      </c>
      <c r="D161" s="19">
        <v>135000</v>
      </c>
      <c r="E161" s="19">
        <v>765000</v>
      </c>
      <c r="F161" s="11">
        <v>0</v>
      </c>
      <c r="G161" s="45" t="s">
        <v>352</v>
      </c>
      <c r="H161" s="42">
        <v>2020</v>
      </c>
      <c r="I161" s="42">
        <v>2027</v>
      </c>
      <c r="J161" s="42" t="s">
        <v>195</v>
      </c>
      <c r="K161" s="42" t="s">
        <v>2</v>
      </c>
      <c r="L161" s="2"/>
    </row>
    <row r="162" spans="1:12" ht="34.9" customHeight="1" x14ac:dyDescent="0.2">
      <c r="A162" s="22">
        <f t="shared" si="15"/>
        <v>120</v>
      </c>
      <c r="B162" s="45" t="s">
        <v>182</v>
      </c>
      <c r="C162" s="23">
        <v>340777</v>
      </c>
      <c r="D162" s="23">
        <v>115251</v>
      </c>
      <c r="E162" s="23">
        <v>212997</v>
      </c>
      <c r="F162" s="23">
        <v>12529</v>
      </c>
      <c r="G162" s="45" t="s">
        <v>89</v>
      </c>
      <c r="H162" s="42">
        <v>2020</v>
      </c>
      <c r="I162" s="42">
        <v>2022</v>
      </c>
      <c r="J162" s="42" t="s">
        <v>224</v>
      </c>
      <c r="K162" s="42" t="s">
        <v>84</v>
      </c>
      <c r="L162" s="2"/>
    </row>
    <row r="163" spans="1:12" ht="45" customHeight="1" x14ac:dyDescent="0.2">
      <c r="A163" s="22">
        <f t="shared" si="15"/>
        <v>121</v>
      </c>
      <c r="B163" s="45" t="s">
        <v>183</v>
      </c>
      <c r="C163" s="23">
        <v>126491</v>
      </c>
      <c r="D163" s="13">
        <v>0</v>
      </c>
      <c r="E163" s="23">
        <v>107517</v>
      </c>
      <c r="F163" s="23">
        <v>18974</v>
      </c>
      <c r="G163" s="45" t="s">
        <v>90</v>
      </c>
      <c r="H163" s="42">
        <v>2020</v>
      </c>
      <c r="I163" s="42">
        <v>2022</v>
      </c>
      <c r="J163" s="42" t="s">
        <v>387</v>
      </c>
      <c r="K163" s="42" t="s">
        <v>80</v>
      </c>
      <c r="L163" s="2"/>
    </row>
    <row r="164" spans="1:12" ht="198" customHeight="1" x14ac:dyDescent="0.2">
      <c r="A164" s="22">
        <f t="shared" si="15"/>
        <v>122</v>
      </c>
      <c r="B164" s="45" t="s">
        <v>133</v>
      </c>
      <c r="C164" s="23">
        <v>650000</v>
      </c>
      <c r="D164" s="23">
        <v>97500</v>
      </c>
      <c r="E164" s="23">
        <v>552500</v>
      </c>
      <c r="F164" s="13">
        <v>0</v>
      </c>
      <c r="G164" s="45" t="s">
        <v>511</v>
      </c>
      <c r="H164" s="42">
        <v>2021</v>
      </c>
      <c r="I164" s="42">
        <v>2025</v>
      </c>
      <c r="J164" s="42" t="s">
        <v>134</v>
      </c>
      <c r="K164" s="42" t="s">
        <v>80</v>
      </c>
      <c r="L164" s="2"/>
    </row>
    <row r="165" spans="1:12" ht="12.6" customHeight="1" x14ac:dyDescent="0.2">
      <c r="A165" s="6"/>
      <c r="B165" s="45"/>
      <c r="C165" s="24">
        <f>SUM(C144:C164)</f>
        <v>14854768</v>
      </c>
      <c r="D165" s="24">
        <f t="shared" ref="D165:F165" si="16">SUM(D144:D164)</f>
        <v>2838214</v>
      </c>
      <c r="E165" s="24">
        <f t="shared" si="16"/>
        <v>11794730</v>
      </c>
      <c r="F165" s="24">
        <f t="shared" si="16"/>
        <v>171824</v>
      </c>
      <c r="G165" s="45"/>
      <c r="H165" s="45"/>
      <c r="I165" s="8"/>
      <c r="J165" s="4"/>
      <c r="K165" s="20"/>
      <c r="L165" s="2"/>
    </row>
    <row r="166" spans="1:12" ht="19.899999999999999" customHeight="1" x14ac:dyDescent="0.2">
      <c r="A166" s="84" t="s">
        <v>94</v>
      </c>
      <c r="B166" s="84"/>
      <c r="C166" s="84"/>
      <c r="D166" s="84"/>
      <c r="E166" s="84"/>
      <c r="F166" s="27"/>
      <c r="G166" s="84"/>
      <c r="H166" s="84"/>
      <c r="I166" s="84"/>
      <c r="J166" s="84"/>
      <c r="K166" s="84"/>
      <c r="L166" s="2"/>
    </row>
    <row r="167" spans="1:12" ht="17.45" customHeight="1" x14ac:dyDescent="0.2">
      <c r="A167" s="16" t="s">
        <v>617</v>
      </c>
      <c r="B167" s="44"/>
      <c r="C167" s="16"/>
      <c r="D167" s="16"/>
      <c r="E167" s="4"/>
      <c r="F167" s="4"/>
      <c r="G167" s="45"/>
      <c r="H167" s="42"/>
      <c r="I167" s="42"/>
      <c r="J167" s="42"/>
      <c r="K167" s="42"/>
      <c r="L167" s="2"/>
    </row>
    <row r="168" spans="1:12" ht="376.15" customHeight="1" x14ac:dyDescent="0.2">
      <c r="A168" s="22">
        <f>A164+1</f>
        <v>123</v>
      </c>
      <c r="B168" s="45" t="s">
        <v>60</v>
      </c>
      <c r="C168" s="19">
        <v>5000000</v>
      </c>
      <c r="D168" s="19">
        <v>750000</v>
      </c>
      <c r="E168" s="19">
        <v>4250000</v>
      </c>
      <c r="F168" s="11">
        <v>0</v>
      </c>
      <c r="G168" s="45" t="s">
        <v>587</v>
      </c>
      <c r="H168" s="42">
        <v>2021</v>
      </c>
      <c r="I168" s="42">
        <v>2027</v>
      </c>
      <c r="J168" s="42" t="s">
        <v>195</v>
      </c>
      <c r="K168" s="42" t="s">
        <v>80</v>
      </c>
      <c r="L168" s="2"/>
    </row>
    <row r="169" spans="1:12" ht="64.150000000000006" customHeight="1" x14ac:dyDescent="0.2">
      <c r="A169" s="22">
        <f>A168+1</f>
        <v>124</v>
      </c>
      <c r="B169" s="45" t="s">
        <v>61</v>
      </c>
      <c r="C169" s="19">
        <v>5000000</v>
      </c>
      <c r="D169" s="19">
        <v>750000</v>
      </c>
      <c r="E169" s="19">
        <v>4250000</v>
      </c>
      <c r="F169" s="11">
        <v>0</v>
      </c>
      <c r="G169" s="45" t="s">
        <v>267</v>
      </c>
      <c r="H169" s="42">
        <v>2021</v>
      </c>
      <c r="I169" s="42">
        <v>2027</v>
      </c>
      <c r="J169" s="42" t="s">
        <v>195</v>
      </c>
      <c r="K169" s="42" t="s">
        <v>2</v>
      </c>
      <c r="L169" s="2"/>
    </row>
    <row r="170" spans="1:12" ht="63.75" customHeight="1" x14ac:dyDescent="0.2">
      <c r="A170" s="22">
        <f t="shared" ref="A170:A173" si="17">A169+1</f>
        <v>125</v>
      </c>
      <c r="B170" s="45" t="s">
        <v>62</v>
      </c>
      <c r="C170" s="19">
        <v>200000</v>
      </c>
      <c r="D170" s="19">
        <v>30000</v>
      </c>
      <c r="E170" s="19">
        <v>170000</v>
      </c>
      <c r="F170" s="11">
        <v>0</v>
      </c>
      <c r="G170" s="45" t="s">
        <v>353</v>
      </c>
      <c r="H170" s="42">
        <v>2021</v>
      </c>
      <c r="I170" s="42">
        <v>2027</v>
      </c>
      <c r="J170" s="42" t="s">
        <v>195</v>
      </c>
      <c r="K170" s="42" t="s">
        <v>2</v>
      </c>
      <c r="L170" s="2"/>
    </row>
    <row r="171" spans="1:12" ht="83.25" customHeight="1" x14ac:dyDescent="0.2">
      <c r="A171" s="22">
        <f t="shared" si="17"/>
        <v>126</v>
      </c>
      <c r="B171" s="45" t="s">
        <v>64</v>
      </c>
      <c r="C171" s="19">
        <v>2500000</v>
      </c>
      <c r="D171" s="19">
        <v>375000</v>
      </c>
      <c r="E171" s="19">
        <v>2125000</v>
      </c>
      <c r="F171" s="11">
        <v>0</v>
      </c>
      <c r="G171" s="45" t="s">
        <v>354</v>
      </c>
      <c r="H171" s="42">
        <v>2021</v>
      </c>
      <c r="I171" s="42">
        <v>2027</v>
      </c>
      <c r="J171" s="42" t="s">
        <v>225</v>
      </c>
      <c r="K171" s="42" t="s">
        <v>2</v>
      </c>
      <c r="L171" s="2"/>
    </row>
    <row r="172" spans="1:12" ht="119.25" customHeight="1" x14ac:dyDescent="0.2">
      <c r="A172" s="22">
        <f t="shared" si="17"/>
        <v>127</v>
      </c>
      <c r="B172" s="45" t="s">
        <v>528</v>
      </c>
      <c r="C172" s="19">
        <v>2500000</v>
      </c>
      <c r="D172" s="19">
        <v>375000</v>
      </c>
      <c r="E172" s="19">
        <v>2125000</v>
      </c>
      <c r="F172" s="13">
        <v>0</v>
      </c>
      <c r="G172" s="45" t="s">
        <v>674</v>
      </c>
      <c r="H172" s="42">
        <v>2021</v>
      </c>
      <c r="I172" s="42">
        <v>2027</v>
      </c>
      <c r="J172" s="42" t="s">
        <v>195</v>
      </c>
      <c r="K172" s="42" t="s">
        <v>355</v>
      </c>
      <c r="L172" s="2"/>
    </row>
    <row r="173" spans="1:12" ht="300.75" customHeight="1" x14ac:dyDescent="0.2">
      <c r="A173" s="97">
        <f t="shared" si="17"/>
        <v>128</v>
      </c>
      <c r="B173" s="91" t="s">
        <v>490</v>
      </c>
      <c r="C173" s="93">
        <v>600000</v>
      </c>
      <c r="D173" s="93">
        <v>600000</v>
      </c>
      <c r="E173" s="93"/>
      <c r="F173" s="95"/>
      <c r="G173" s="77" t="s">
        <v>676</v>
      </c>
      <c r="H173" s="91">
        <v>2021</v>
      </c>
      <c r="I173" s="91">
        <v>2027</v>
      </c>
      <c r="J173" s="91" t="s">
        <v>195</v>
      </c>
      <c r="K173" s="91" t="s">
        <v>80</v>
      </c>
      <c r="L173" s="2"/>
    </row>
    <row r="174" spans="1:12" ht="179.25" customHeight="1" x14ac:dyDescent="0.2">
      <c r="A174" s="98"/>
      <c r="B174" s="92"/>
      <c r="C174" s="94"/>
      <c r="D174" s="94"/>
      <c r="E174" s="94"/>
      <c r="F174" s="96"/>
      <c r="G174" s="45" t="s">
        <v>675</v>
      </c>
      <c r="H174" s="92"/>
      <c r="I174" s="92"/>
      <c r="J174" s="92"/>
      <c r="K174" s="92"/>
      <c r="L174" s="2"/>
    </row>
    <row r="175" spans="1:12" ht="19.899999999999999" customHeight="1" x14ac:dyDescent="0.2">
      <c r="A175" s="16" t="s">
        <v>618</v>
      </c>
      <c r="B175" s="44"/>
      <c r="C175" s="16"/>
      <c r="D175" s="16"/>
      <c r="E175" s="16"/>
      <c r="F175" s="4"/>
      <c r="G175" s="45"/>
      <c r="H175" s="42"/>
      <c r="I175" s="42"/>
      <c r="J175" s="42"/>
      <c r="K175" s="42"/>
      <c r="L175" s="2"/>
    </row>
    <row r="176" spans="1:12" ht="92.45" customHeight="1" x14ac:dyDescent="0.2">
      <c r="A176" s="22">
        <f>A173+1</f>
        <v>129</v>
      </c>
      <c r="B176" s="45" t="s">
        <v>63</v>
      </c>
      <c r="C176" s="19">
        <v>3000000</v>
      </c>
      <c r="D176" s="19">
        <v>450000</v>
      </c>
      <c r="E176" s="19">
        <v>2550000</v>
      </c>
      <c r="F176" s="11">
        <v>0</v>
      </c>
      <c r="G176" s="45" t="s">
        <v>356</v>
      </c>
      <c r="H176" s="42">
        <v>2021</v>
      </c>
      <c r="I176" s="42">
        <v>2026</v>
      </c>
      <c r="J176" s="42" t="s">
        <v>195</v>
      </c>
      <c r="K176" s="42" t="s">
        <v>80</v>
      </c>
      <c r="L176" s="2"/>
    </row>
    <row r="177" spans="1:12" ht="57.6" customHeight="1" x14ac:dyDescent="0.2">
      <c r="A177" s="22">
        <f>A176+1</f>
        <v>130</v>
      </c>
      <c r="B177" s="45" t="s">
        <v>58</v>
      </c>
      <c r="C177" s="19">
        <v>4500000</v>
      </c>
      <c r="D177" s="19">
        <v>675000</v>
      </c>
      <c r="E177" s="19">
        <v>3825000</v>
      </c>
      <c r="F177" s="11">
        <v>0</v>
      </c>
      <c r="G177" s="45" t="s">
        <v>357</v>
      </c>
      <c r="H177" s="42">
        <v>2021</v>
      </c>
      <c r="I177" s="42">
        <v>2026</v>
      </c>
      <c r="J177" s="42" t="s">
        <v>59</v>
      </c>
      <c r="K177" s="42" t="s">
        <v>2</v>
      </c>
      <c r="L177" s="2"/>
    </row>
    <row r="178" spans="1:12" ht="70.5" customHeight="1" x14ac:dyDescent="0.2">
      <c r="A178" s="22">
        <f t="shared" ref="A178:A182" si="18">A177+1</f>
        <v>131</v>
      </c>
      <c r="B178" s="45" t="s">
        <v>686</v>
      </c>
      <c r="C178" s="19">
        <v>1474143</v>
      </c>
      <c r="D178" s="19"/>
      <c r="E178" s="19">
        <v>474720</v>
      </c>
      <c r="F178" s="11">
        <f>712080+287343</f>
        <v>999423</v>
      </c>
      <c r="G178" s="45" t="s">
        <v>688</v>
      </c>
      <c r="H178" s="42">
        <v>2022</v>
      </c>
      <c r="I178" s="42">
        <v>2026</v>
      </c>
      <c r="J178" s="42" t="s">
        <v>59</v>
      </c>
      <c r="K178" s="42" t="s">
        <v>2</v>
      </c>
      <c r="L178" s="2"/>
    </row>
    <row r="179" spans="1:12" ht="115.5" customHeight="1" x14ac:dyDescent="0.2">
      <c r="A179" s="22">
        <f t="shared" si="18"/>
        <v>132</v>
      </c>
      <c r="B179" s="45" t="s">
        <v>685</v>
      </c>
      <c r="C179" s="78">
        <f>E179+F179</f>
        <v>9854240</v>
      </c>
      <c r="D179" s="19"/>
      <c r="E179" s="19">
        <v>3173600</v>
      </c>
      <c r="F179" s="11">
        <f>4760400+1920240</f>
        <v>6680640</v>
      </c>
      <c r="G179" s="45" t="s">
        <v>687</v>
      </c>
      <c r="H179" s="42">
        <v>2022</v>
      </c>
      <c r="I179" s="42">
        <v>2026</v>
      </c>
      <c r="J179" s="42" t="s">
        <v>59</v>
      </c>
      <c r="K179" s="42" t="s">
        <v>2</v>
      </c>
      <c r="L179" s="2"/>
    </row>
    <row r="180" spans="1:12" ht="115.5" customHeight="1" x14ac:dyDescent="0.2">
      <c r="A180" s="22">
        <f t="shared" si="18"/>
        <v>133</v>
      </c>
      <c r="B180" s="45" t="s">
        <v>691</v>
      </c>
      <c r="C180" s="78">
        <f>853000*1.21</f>
        <v>1032130</v>
      </c>
      <c r="D180" s="19"/>
      <c r="E180" s="19">
        <v>333640</v>
      </c>
      <c r="F180" s="19">
        <f>C180-E180</f>
        <v>698490</v>
      </c>
      <c r="G180" s="45" t="s">
        <v>692</v>
      </c>
      <c r="H180" s="42">
        <v>2022</v>
      </c>
      <c r="I180" s="42">
        <v>2026</v>
      </c>
      <c r="J180" s="42" t="s">
        <v>693</v>
      </c>
      <c r="K180" s="42" t="s">
        <v>694</v>
      </c>
      <c r="L180" s="2"/>
    </row>
    <row r="181" spans="1:12" ht="162" customHeight="1" x14ac:dyDescent="0.2">
      <c r="A181" s="22">
        <f t="shared" si="18"/>
        <v>134</v>
      </c>
      <c r="B181" s="45" t="s">
        <v>255</v>
      </c>
      <c r="C181" s="23">
        <v>1000000</v>
      </c>
      <c r="D181" s="23">
        <v>800000</v>
      </c>
      <c r="E181" s="23">
        <v>200000</v>
      </c>
      <c r="F181" s="13">
        <v>0</v>
      </c>
      <c r="G181" s="45" t="s">
        <v>500</v>
      </c>
      <c r="H181" s="42">
        <v>2021</v>
      </c>
      <c r="I181" s="42">
        <v>2026</v>
      </c>
      <c r="J181" s="42" t="s">
        <v>195</v>
      </c>
      <c r="K181" s="42" t="s">
        <v>80</v>
      </c>
      <c r="L181" s="2"/>
    </row>
    <row r="182" spans="1:12" ht="29.45" customHeight="1" x14ac:dyDescent="0.2">
      <c r="A182" s="22">
        <f t="shared" si="18"/>
        <v>135</v>
      </c>
      <c r="B182" s="45" t="s">
        <v>492</v>
      </c>
      <c r="C182" s="23">
        <v>73000</v>
      </c>
      <c r="D182" s="23">
        <v>73000</v>
      </c>
      <c r="E182" s="34"/>
      <c r="F182" s="35"/>
      <c r="G182" s="45" t="s">
        <v>493</v>
      </c>
      <c r="H182" s="42">
        <v>2021</v>
      </c>
      <c r="I182" s="42">
        <v>2022</v>
      </c>
      <c r="J182" s="42" t="s">
        <v>195</v>
      </c>
      <c r="K182" s="42" t="s">
        <v>126</v>
      </c>
      <c r="L182" s="2"/>
    </row>
    <row r="183" spans="1:12" ht="12" customHeight="1" x14ac:dyDescent="0.2">
      <c r="A183" s="22"/>
      <c r="B183" s="45"/>
      <c r="C183" s="23"/>
      <c r="D183" s="23"/>
      <c r="E183" s="23"/>
      <c r="F183" s="13"/>
      <c r="G183" s="31"/>
      <c r="H183" s="13"/>
      <c r="I183" s="13"/>
      <c r="J183" s="18"/>
      <c r="K183" s="20"/>
      <c r="L183" s="2"/>
    </row>
    <row r="184" spans="1:12" ht="18.600000000000001" customHeight="1" x14ac:dyDescent="0.2">
      <c r="A184" s="16" t="s">
        <v>619</v>
      </c>
      <c r="B184" s="45"/>
      <c r="C184" s="16"/>
      <c r="D184" s="16"/>
      <c r="E184" s="16"/>
      <c r="F184" s="4"/>
      <c r="G184" s="86"/>
      <c r="H184" s="86"/>
      <c r="I184" s="8"/>
      <c r="J184" s="4"/>
      <c r="K184" s="4"/>
      <c r="L184" s="2"/>
    </row>
    <row r="185" spans="1:12" ht="83.45" customHeight="1" x14ac:dyDescent="0.2">
      <c r="A185" s="22">
        <f>A182+1</f>
        <v>136</v>
      </c>
      <c r="B185" s="45" t="s">
        <v>226</v>
      </c>
      <c r="C185" s="23">
        <v>1500000</v>
      </c>
      <c r="D185" s="23">
        <v>225000</v>
      </c>
      <c r="E185" s="23">
        <v>1275000</v>
      </c>
      <c r="F185" s="13"/>
      <c r="G185" s="45" t="s">
        <v>501</v>
      </c>
      <c r="H185" s="42">
        <v>2021</v>
      </c>
      <c r="I185" s="42">
        <v>2027</v>
      </c>
      <c r="J185" s="42" t="s">
        <v>195</v>
      </c>
      <c r="K185" s="42" t="s">
        <v>2</v>
      </c>
      <c r="L185" s="2"/>
    </row>
    <row r="186" spans="1:12" ht="83.45" customHeight="1" x14ac:dyDescent="0.2">
      <c r="A186" s="22">
        <f>A185+1</f>
        <v>137</v>
      </c>
      <c r="B186" s="45" t="s">
        <v>138</v>
      </c>
      <c r="C186" s="23">
        <v>300000</v>
      </c>
      <c r="D186" s="23">
        <v>45000</v>
      </c>
      <c r="E186" s="23">
        <v>255000</v>
      </c>
      <c r="F186" s="7"/>
      <c r="G186" s="45" t="s">
        <v>256</v>
      </c>
      <c r="H186" s="42">
        <v>2021</v>
      </c>
      <c r="I186" s="42">
        <v>2025</v>
      </c>
      <c r="J186" s="42" t="s">
        <v>195</v>
      </c>
      <c r="K186" s="42" t="s">
        <v>508</v>
      </c>
      <c r="L186" s="2"/>
    </row>
    <row r="187" spans="1:12" ht="16.149999999999999" customHeight="1" x14ac:dyDescent="0.2">
      <c r="A187" s="6"/>
      <c r="B187" s="47"/>
      <c r="C187" s="32">
        <f>SUM(C168:C186)</f>
        <v>38533513</v>
      </c>
      <c r="D187" s="32">
        <f t="shared" ref="D187:F187" si="19">SUM(D168:D186)</f>
        <v>5148000</v>
      </c>
      <c r="E187" s="32">
        <f t="shared" si="19"/>
        <v>25006960</v>
      </c>
      <c r="F187" s="32">
        <f t="shared" si="19"/>
        <v>8378553</v>
      </c>
      <c r="G187" s="47"/>
      <c r="H187" s="10"/>
      <c r="I187" s="10"/>
      <c r="J187" s="6"/>
      <c r="K187" s="33"/>
      <c r="L187" s="2"/>
    </row>
    <row r="188" spans="1:12" ht="16.149999999999999" customHeight="1" x14ac:dyDescent="0.2">
      <c r="A188" s="84" t="s">
        <v>95</v>
      </c>
      <c r="B188" s="84"/>
      <c r="C188" s="84"/>
      <c r="D188" s="84"/>
      <c r="E188" s="84"/>
      <c r="F188" s="84"/>
      <c r="G188" s="84"/>
      <c r="H188" s="84"/>
      <c r="I188" s="27"/>
      <c r="J188" s="27"/>
      <c r="K188" s="27"/>
      <c r="L188" s="2"/>
    </row>
    <row r="189" spans="1:12" ht="20.45" customHeight="1" x14ac:dyDescent="0.2">
      <c r="A189" s="16" t="s">
        <v>620</v>
      </c>
      <c r="B189" s="44"/>
      <c r="C189" s="16"/>
      <c r="D189" s="16"/>
      <c r="E189" s="16"/>
      <c r="F189" s="16"/>
      <c r="G189" s="86"/>
      <c r="H189" s="86"/>
      <c r="I189" s="8"/>
      <c r="J189" s="4"/>
      <c r="K189" s="4"/>
      <c r="L189" s="2"/>
    </row>
    <row r="190" spans="1:12" ht="44.45" customHeight="1" x14ac:dyDescent="0.2">
      <c r="A190" s="22">
        <f>A186+1</f>
        <v>138</v>
      </c>
      <c r="B190" s="45" t="s">
        <v>52</v>
      </c>
      <c r="C190" s="19">
        <v>1000000</v>
      </c>
      <c r="D190" s="19">
        <v>150000</v>
      </c>
      <c r="E190" s="19">
        <v>850000</v>
      </c>
      <c r="F190" s="11">
        <v>0</v>
      </c>
      <c r="G190" s="45" t="s">
        <v>163</v>
      </c>
      <c r="H190" s="42">
        <v>2021</v>
      </c>
      <c r="I190" s="42">
        <v>2027</v>
      </c>
      <c r="J190" s="42" t="s">
        <v>53</v>
      </c>
      <c r="K190" s="42" t="s">
        <v>2</v>
      </c>
      <c r="L190" s="2"/>
    </row>
    <row r="191" spans="1:12" ht="55.9" customHeight="1" x14ac:dyDescent="0.2">
      <c r="A191" s="22">
        <f>A190+1</f>
        <v>139</v>
      </c>
      <c r="B191" s="45" t="s">
        <v>597</v>
      </c>
      <c r="C191" s="19">
        <v>100000</v>
      </c>
      <c r="D191" s="19">
        <f>C191*15/100</f>
        <v>15000</v>
      </c>
      <c r="E191" s="19">
        <f>C191*85/100</f>
        <v>85000</v>
      </c>
      <c r="F191" s="11">
        <v>0</v>
      </c>
      <c r="G191" s="45" t="s">
        <v>598</v>
      </c>
      <c r="H191" s="42">
        <v>2021</v>
      </c>
      <c r="I191" s="42">
        <v>2023</v>
      </c>
      <c r="J191" s="42" t="s">
        <v>53</v>
      </c>
      <c r="K191" s="42" t="s">
        <v>2</v>
      </c>
      <c r="L191" s="2"/>
    </row>
    <row r="192" spans="1:12" ht="66.599999999999994" customHeight="1" x14ac:dyDescent="0.2">
      <c r="A192" s="22">
        <f>A191+1</f>
        <v>140</v>
      </c>
      <c r="B192" s="45" t="s">
        <v>639</v>
      </c>
      <c r="C192" s="19">
        <v>108900</v>
      </c>
      <c r="D192" s="19">
        <f>C192*15/100</f>
        <v>16335</v>
      </c>
      <c r="E192" s="19">
        <f>C192*85/100</f>
        <v>92565</v>
      </c>
      <c r="F192" s="11">
        <v>0</v>
      </c>
      <c r="G192" s="45" t="s">
        <v>640</v>
      </c>
      <c r="H192" s="42">
        <v>2022</v>
      </c>
      <c r="I192" s="42">
        <v>2023</v>
      </c>
      <c r="J192" s="42" t="s">
        <v>53</v>
      </c>
      <c r="K192" s="42" t="s">
        <v>2</v>
      </c>
      <c r="L192" s="2"/>
    </row>
    <row r="193" spans="1:12" ht="91.15" customHeight="1" x14ac:dyDescent="0.2">
      <c r="A193" s="22">
        <f>A192+1</f>
        <v>141</v>
      </c>
      <c r="B193" s="45" t="s">
        <v>257</v>
      </c>
      <c r="C193" s="19">
        <v>500000</v>
      </c>
      <c r="D193" s="19">
        <v>75000</v>
      </c>
      <c r="E193" s="19">
        <v>425000</v>
      </c>
      <c r="F193" s="11">
        <v>0</v>
      </c>
      <c r="G193" s="45" t="s">
        <v>529</v>
      </c>
      <c r="H193" s="42">
        <v>2021</v>
      </c>
      <c r="I193" s="42">
        <v>2027</v>
      </c>
      <c r="J193" s="42" t="s">
        <v>53</v>
      </c>
      <c r="K193" s="42" t="s">
        <v>2</v>
      </c>
      <c r="L193" s="2"/>
    </row>
    <row r="194" spans="1:12" ht="91.15" customHeight="1" x14ac:dyDescent="0.2">
      <c r="A194" s="22">
        <f>A193+1</f>
        <v>142</v>
      </c>
      <c r="B194" s="45" t="s">
        <v>660</v>
      </c>
      <c r="C194" s="19">
        <v>121000</v>
      </c>
      <c r="D194" s="19">
        <v>121000</v>
      </c>
      <c r="E194" s="19"/>
      <c r="F194" s="11"/>
      <c r="G194" s="45" t="s">
        <v>684</v>
      </c>
      <c r="H194" s="42">
        <v>2022</v>
      </c>
      <c r="I194" s="42">
        <v>2023</v>
      </c>
      <c r="J194" s="42" t="s">
        <v>195</v>
      </c>
      <c r="K194" s="42" t="s">
        <v>101</v>
      </c>
      <c r="L194" s="2"/>
    </row>
    <row r="195" spans="1:12" ht="279" customHeight="1" x14ac:dyDescent="0.2">
      <c r="A195" s="17">
        <f>A193+1</f>
        <v>142</v>
      </c>
      <c r="B195" s="45" t="s">
        <v>258</v>
      </c>
      <c r="C195" s="23">
        <v>2250000</v>
      </c>
      <c r="D195" s="19">
        <v>225000</v>
      </c>
      <c r="E195" s="23">
        <f>C195-D18</f>
        <v>2250000</v>
      </c>
      <c r="F195" s="13">
        <v>0</v>
      </c>
      <c r="G195" s="45" t="s">
        <v>592</v>
      </c>
      <c r="H195" s="42">
        <v>2021</v>
      </c>
      <c r="I195" s="42">
        <v>2027</v>
      </c>
      <c r="J195" s="42" t="s">
        <v>195</v>
      </c>
      <c r="K195" s="42" t="s">
        <v>471</v>
      </c>
      <c r="L195" s="2"/>
    </row>
    <row r="196" spans="1:12" ht="243" customHeight="1" x14ac:dyDescent="0.2">
      <c r="A196" s="17">
        <f t="shared" ref="A196:A197" si="20">A195+1</f>
        <v>143</v>
      </c>
      <c r="B196" s="45" t="s">
        <v>259</v>
      </c>
      <c r="C196" s="23">
        <v>1600000</v>
      </c>
      <c r="D196" s="19">
        <v>240000</v>
      </c>
      <c r="E196" s="23">
        <v>1360000</v>
      </c>
      <c r="F196" s="13">
        <v>0</v>
      </c>
      <c r="G196" s="45" t="s">
        <v>588</v>
      </c>
      <c r="H196" s="42">
        <v>2021</v>
      </c>
      <c r="I196" s="42">
        <v>2027</v>
      </c>
      <c r="J196" s="42" t="s">
        <v>195</v>
      </c>
      <c r="K196" s="42" t="s">
        <v>506</v>
      </c>
      <c r="L196" s="2"/>
    </row>
    <row r="197" spans="1:12" ht="49.15" customHeight="1" x14ac:dyDescent="0.2">
      <c r="A197" s="17">
        <f t="shared" si="20"/>
        <v>144</v>
      </c>
      <c r="B197" s="45" t="s">
        <v>102</v>
      </c>
      <c r="C197" s="23">
        <v>6000</v>
      </c>
      <c r="D197" s="23">
        <v>6000</v>
      </c>
      <c r="E197" s="13">
        <v>0</v>
      </c>
      <c r="F197" s="13">
        <v>0</v>
      </c>
      <c r="G197" s="45" t="s">
        <v>260</v>
      </c>
      <c r="H197" s="42">
        <v>2021</v>
      </c>
      <c r="I197" s="42">
        <v>2027</v>
      </c>
      <c r="J197" s="42" t="s">
        <v>261</v>
      </c>
      <c r="K197" s="42" t="s">
        <v>101</v>
      </c>
      <c r="L197" s="2"/>
    </row>
    <row r="198" spans="1:12" ht="16.149999999999999" customHeight="1" x14ac:dyDescent="0.2">
      <c r="A198" s="6"/>
      <c r="B198" s="45"/>
      <c r="C198" s="4"/>
      <c r="D198" s="4"/>
      <c r="E198" s="4"/>
      <c r="F198" s="4"/>
      <c r="G198" s="45"/>
      <c r="H198" s="42"/>
      <c r="I198" s="42"/>
      <c r="J198" s="42"/>
      <c r="K198" s="42"/>
      <c r="L198" s="2"/>
    </row>
    <row r="199" spans="1:12" ht="17.45" customHeight="1" x14ac:dyDescent="0.2">
      <c r="A199" s="16" t="s">
        <v>621</v>
      </c>
      <c r="B199" s="45"/>
      <c r="C199" s="16"/>
      <c r="D199" s="16"/>
      <c r="E199" s="4"/>
      <c r="F199" s="4"/>
      <c r="G199" s="45"/>
      <c r="H199" s="42"/>
      <c r="I199" s="42"/>
      <c r="J199" s="42"/>
      <c r="K199" s="42"/>
      <c r="L199" s="2"/>
    </row>
    <row r="200" spans="1:12" ht="38.450000000000003" customHeight="1" x14ac:dyDescent="0.2">
      <c r="A200" s="22">
        <f>A197+1</f>
        <v>145</v>
      </c>
      <c r="B200" s="45" t="s">
        <v>56</v>
      </c>
      <c r="C200" s="19">
        <v>100000</v>
      </c>
      <c r="D200" s="19">
        <v>15000</v>
      </c>
      <c r="E200" s="19">
        <v>85000</v>
      </c>
      <c r="F200" s="11">
        <v>0</v>
      </c>
      <c r="G200" s="45" t="s">
        <v>262</v>
      </c>
      <c r="H200" s="42">
        <v>2020</v>
      </c>
      <c r="I200" s="42">
        <v>2027</v>
      </c>
      <c r="J200" s="42" t="s">
        <v>195</v>
      </c>
      <c r="K200" s="42" t="s">
        <v>2</v>
      </c>
      <c r="L200" s="2"/>
    </row>
    <row r="201" spans="1:12" ht="45.6" customHeight="1" x14ac:dyDescent="0.2">
      <c r="A201" s="22">
        <f>A200+1</f>
        <v>146</v>
      </c>
      <c r="B201" s="45" t="s">
        <v>57</v>
      </c>
      <c r="C201" s="19">
        <v>10000000</v>
      </c>
      <c r="D201" s="19">
        <v>1500000</v>
      </c>
      <c r="E201" s="19">
        <v>8500000</v>
      </c>
      <c r="F201" s="11">
        <v>0</v>
      </c>
      <c r="G201" s="45" t="s">
        <v>358</v>
      </c>
      <c r="H201" s="42">
        <v>2021</v>
      </c>
      <c r="I201" s="42">
        <v>2027</v>
      </c>
      <c r="J201" s="42" t="s">
        <v>195</v>
      </c>
      <c r="K201" s="42" t="s">
        <v>2</v>
      </c>
      <c r="L201" s="2"/>
    </row>
    <row r="202" spans="1:12" ht="41.45" customHeight="1" x14ac:dyDescent="0.2">
      <c r="A202" s="22">
        <f>A201+1</f>
        <v>147</v>
      </c>
      <c r="B202" s="45" t="s">
        <v>227</v>
      </c>
      <c r="C202" s="19">
        <v>350000</v>
      </c>
      <c r="D202" s="19">
        <v>52500</v>
      </c>
      <c r="E202" s="19">
        <v>297500</v>
      </c>
      <c r="F202" s="11">
        <v>0</v>
      </c>
      <c r="G202" s="45" t="s">
        <v>359</v>
      </c>
      <c r="H202" s="42">
        <v>2020</v>
      </c>
      <c r="I202" s="42">
        <v>2027</v>
      </c>
      <c r="J202" s="42" t="s">
        <v>195</v>
      </c>
      <c r="K202" s="42" t="s">
        <v>80</v>
      </c>
      <c r="L202" s="2"/>
    </row>
    <row r="203" spans="1:12" ht="19.899999999999999" customHeight="1" x14ac:dyDescent="0.2">
      <c r="A203" s="6"/>
      <c r="B203" s="46"/>
      <c r="C203" s="24">
        <f>SUM(C190:C202)</f>
        <v>16135900</v>
      </c>
      <c r="D203" s="24">
        <f>SUM(D190:D202)</f>
        <v>2415835</v>
      </c>
      <c r="E203" s="24">
        <f>SUM(E190:E202)</f>
        <v>13945065</v>
      </c>
      <c r="F203" s="24">
        <f>SUM(F190:F202)</f>
        <v>0</v>
      </c>
      <c r="G203" s="46"/>
      <c r="H203" s="8"/>
      <c r="I203" s="8"/>
      <c r="J203" s="4"/>
      <c r="K203" s="20"/>
      <c r="L203" s="2"/>
    </row>
    <row r="204" spans="1:12" ht="21" customHeight="1" x14ac:dyDescent="0.2">
      <c r="A204" s="84" t="s">
        <v>96</v>
      </c>
      <c r="B204" s="84"/>
      <c r="C204" s="84"/>
      <c r="D204" s="84"/>
      <c r="E204" s="84"/>
      <c r="F204" s="84"/>
      <c r="G204" s="84"/>
      <c r="H204" s="84"/>
      <c r="I204" s="27"/>
      <c r="J204" s="27"/>
      <c r="K204" s="27"/>
      <c r="L204" s="2"/>
    </row>
    <row r="205" spans="1:12" ht="16.149999999999999" customHeight="1" x14ac:dyDescent="0.2">
      <c r="A205" s="16" t="s">
        <v>622</v>
      </c>
      <c r="B205" s="44"/>
      <c r="C205" s="16"/>
      <c r="D205" s="16"/>
      <c r="E205" s="16"/>
      <c r="F205" s="16"/>
      <c r="G205" s="86"/>
      <c r="H205" s="86"/>
      <c r="I205" s="8"/>
      <c r="J205" s="4"/>
      <c r="K205" s="4"/>
      <c r="L205" s="2"/>
    </row>
    <row r="206" spans="1:12" ht="54" customHeight="1" x14ac:dyDescent="0.2">
      <c r="A206" s="22">
        <f>A202+1</f>
        <v>148</v>
      </c>
      <c r="B206" s="45" t="s">
        <v>50</v>
      </c>
      <c r="C206" s="23">
        <v>10250000</v>
      </c>
      <c r="D206" s="23">
        <v>4355598</v>
      </c>
      <c r="E206" s="23">
        <v>5645343</v>
      </c>
      <c r="F206" s="23">
        <v>249059</v>
      </c>
      <c r="G206" s="45" t="s">
        <v>360</v>
      </c>
      <c r="H206" s="42">
        <v>2018</v>
      </c>
      <c r="I206" s="42">
        <v>2022</v>
      </c>
      <c r="J206" s="42" t="s">
        <v>195</v>
      </c>
      <c r="K206" s="42" t="s">
        <v>2</v>
      </c>
      <c r="L206" s="2"/>
    </row>
    <row r="207" spans="1:12" ht="93.6" customHeight="1" x14ac:dyDescent="0.2">
      <c r="A207" s="22">
        <f>A206+1</f>
        <v>149</v>
      </c>
      <c r="B207" s="45" t="s">
        <v>681</v>
      </c>
      <c r="C207" s="23">
        <v>122887.6</v>
      </c>
      <c r="D207" s="23">
        <f>C207*15/100</f>
        <v>18433.14</v>
      </c>
      <c r="E207" s="23">
        <v>0</v>
      </c>
      <c r="F207" s="23">
        <f>C207*85/100</f>
        <v>104454.46</v>
      </c>
      <c r="G207" s="45" t="s">
        <v>682</v>
      </c>
      <c r="H207" s="42">
        <v>2022</v>
      </c>
      <c r="I207" s="42">
        <v>2023</v>
      </c>
      <c r="J207" s="42" t="s">
        <v>195</v>
      </c>
      <c r="K207" s="42" t="s">
        <v>2</v>
      </c>
      <c r="L207" s="2"/>
    </row>
    <row r="208" spans="1:12" ht="48" customHeight="1" x14ac:dyDescent="0.2">
      <c r="A208" s="22">
        <f t="shared" ref="A208:A215" si="21">A207+1</f>
        <v>150</v>
      </c>
      <c r="B208" s="45" t="s">
        <v>51</v>
      </c>
      <c r="C208" s="23">
        <v>35611693</v>
      </c>
      <c r="D208" s="23">
        <v>5341754</v>
      </c>
      <c r="E208" s="23">
        <v>30269939</v>
      </c>
      <c r="F208" s="13"/>
      <c r="G208" s="45" t="s">
        <v>307</v>
      </c>
      <c r="H208" s="42">
        <v>2021</v>
      </c>
      <c r="I208" s="42">
        <v>2027</v>
      </c>
      <c r="J208" s="42" t="s">
        <v>228</v>
      </c>
      <c r="K208" s="42" t="s">
        <v>2</v>
      </c>
      <c r="L208" s="2"/>
    </row>
    <row r="209" spans="1:12" ht="47.45" customHeight="1" x14ac:dyDescent="0.2">
      <c r="A209" s="22">
        <f t="shared" si="21"/>
        <v>151</v>
      </c>
      <c r="B209" s="45" t="s">
        <v>184</v>
      </c>
      <c r="C209" s="23">
        <v>25000000</v>
      </c>
      <c r="D209" s="23">
        <v>3750000</v>
      </c>
      <c r="E209" s="23">
        <v>21250000</v>
      </c>
      <c r="F209" s="13"/>
      <c r="G209" s="45" t="s">
        <v>361</v>
      </c>
      <c r="H209" s="42">
        <v>2021</v>
      </c>
      <c r="I209" s="42">
        <v>2027</v>
      </c>
      <c r="J209" s="42" t="s">
        <v>195</v>
      </c>
      <c r="K209" s="42" t="s">
        <v>2</v>
      </c>
      <c r="L209" s="2"/>
    </row>
    <row r="210" spans="1:12" ht="102" customHeight="1" x14ac:dyDescent="0.2">
      <c r="A210" s="22">
        <f t="shared" si="21"/>
        <v>152</v>
      </c>
      <c r="B210" s="45" t="s">
        <v>649</v>
      </c>
      <c r="C210" s="23">
        <v>323000</v>
      </c>
      <c r="D210" s="23">
        <f t="shared" ref="D210:D219" si="22">C210*50/100</f>
        <v>161500</v>
      </c>
      <c r="F210" s="23">
        <f t="shared" ref="F210:F219" si="23">C210*50/100</f>
        <v>161500</v>
      </c>
      <c r="G210" s="45" t="s">
        <v>648</v>
      </c>
      <c r="H210" s="42">
        <v>2022</v>
      </c>
      <c r="I210" s="42">
        <v>2023</v>
      </c>
      <c r="J210" s="42" t="s">
        <v>195</v>
      </c>
      <c r="K210" s="42" t="s">
        <v>101</v>
      </c>
      <c r="L210" s="2"/>
    </row>
    <row r="211" spans="1:12" ht="47.45" customHeight="1" x14ac:dyDescent="0.2">
      <c r="A211" s="22">
        <f t="shared" si="21"/>
        <v>153</v>
      </c>
      <c r="B211" s="45" t="s">
        <v>641</v>
      </c>
      <c r="C211" s="23">
        <v>287000</v>
      </c>
      <c r="D211" s="23">
        <f t="shared" si="22"/>
        <v>143500</v>
      </c>
      <c r="F211" s="23">
        <f t="shared" si="23"/>
        <v>143500</v>
      </c>
      <c r="G211" s="45" t="s">
        <v>650</v>
      </c>
      <c r="H211" s="42">
        <v>2022</v>
      </c>
      <c r="I211" s="42">
        <v>2023</v>
      </c>
      <c r="J211" s="42" t="s">
        <v>195</v>
      </c>
      <c r="K211" s="42" t="s">
        <v>107</v>
      </c>
      <c r="L211" s="2"/>
    </row>
    <row r="212" spans="1:12" ht="47.45" customHeight="1" x14ac:dyDescent="0.2">
      <c r="A212" s="22">
        <f t="shared" si="21"/>
        <v>154</v>
      </c>
      <c r="B212" s="45" t="s">
        <v>642</v>
      </c>
      <c r="C212" s="23">
        <v>107000</v>
      </c>
      <c r="D212" s="23">
        <f t="shared" si="22"/>
        <v>53500</v>
      </c>
      <c r="E212" s="23"/>
      <c r="F212" s="13">
        <f t="shared" si="23"/>
        <v>53500</v>
      </c>
      <c r="G212" s="45" t="s">
        <v>650</v>
      </c>
      <c r="H212" s="42">
        <v>2022</v>
      </c>
      <c r="I212" s="42">
        <v>2023</v>
      </c>
      <c r="J212" s="42" t="s">
        <v>195</v>
      </c>
      <c r="K212" s="42" t="s">
        <v>107</v>
      </c>
      <c r="L212" s="2"/>
    </row>
    <row r="213" spans="1:12" ht="47.45" customHeight="1" x14ac:dyDescent="0.2">
      <c r="A213" s="22">
        <f t="shared" si="21"/>
        <v>155</v>
      </c>
      <c r="B213" s="45" t="s">
        <v>644</v>
      </c>
      <c r="C213" s="23">
        <v>150000</v>
      </c>
      <c r="D213" s="23">
        <f t="shared" si="22"/>
        <v>75000</v>
      </c>
      <c r="E213" s="23"/>
      <c r="F213" s="23">
        <f t="shared" si="23"/>
        <v>75000</v>
      </c>
      <c r="G213" s="45" t="s">
        <v>657</v>
      </c>
      <c r="H213" s="42">
        <v>2022</v>
      </c>
      <c r="I213" s="42">
        <v>2023</v>
      </c>
      <c r="J213" s="42" t="s">
        <v>195</v>
      </c>
      <c r="K213" s="42" t="s">
        <v>2</v>
      </c>
      <c r="L213" s="2"/>
    </row>
    <row r="214" spans="1:12" ht="97.9" customHeight="1" x14ac:dyDescent="0.2">
      <c r="A214" s="22">
        <f t="shared" si="21"/>
        <v>156</v>
      </c>
      <c r="B214" s="45" t="s">
        <v>645</v>
      </c>
      <c r="C214" s="23">
        <v>272000</v>
      </c>
      <c r="D214" s="23">
        <f t="shared" si="22"/>
        <v>136000</v>
      </c>
      <c r="E214" s="23"/>
      <c r="F214" s="13">
        <f t="shared" si="23"/>
        <v>136000</v>
      </c>
      <c r="G214" s="45" t="s">
        <v>658</v>
      </c>
      <c r="H214" s="42">
        <v>2022</v>
      </c>
      <c r="I214" s="42">
        <v>2024</v>
      </c>
      <c r="J214" s="42" t="s">
        <v>195</v>
      </c>
      <c r="K214" s="42" t="s">
        <v>659</v>
      </c>
      <c r="L214" s="2"/>
    </row>
    <row r="215" spans="1:12" ht="86.45" customHeight="1" x14ac:dyDescent="0.2">
      <c r="A215" s="22">
        <f t="shared" si="21"/>
        <v>157</v>
      </c>
      <c r="B215" s="45" t="s">
        <v>646</v>
      </c>
      <c r="C215" s="23">
        <v>102000</v>
      </c>
      <c r="D215" s="23">
        <f t="shared" si="22"/>
        <v>51000</v>
      </c>
      <c r="E215" s="23"/>
      <c r="F215" s="13">
        <f t="shared" si="23"/>
        <v>51000</v>
      </c>
      <c r="G215" s="45" t="s">
        <v>657</v>
      </c>
      <c r="H215" s="42">
        <v>2022</v>
      </c>
      <c r="I215" s="42">
        <v>2025</v>
      </c>
      <c r="J215" s="42" t="s">
        <v>195</v>
      </c>
      <c r="K215" s="42" t="s">
        <v>659</v>
      </c>
      <c r="L215" s="2"/>
    </row>
    <row r="216" spans="1:12" ht="60.6" customHeight="1" x14ac:dyDescent="0.2">
      <c r="A216" s="22">
        <f t="shared" ref="A216:A226" si="24">A215+1</f>
        <v>158</v>
      </c>
      <c r="B216" s="45" t="s">
        <v>655</v>
      </c>
      <c r="C216" s="23">
        <v>395000</v>
      </c>
      <c r="D216" s="23">
        <f t="shared" si="22"/>
        <v>197500</v>
      </c>
      <c r="E216" s="23"/>
      <c r="F216" s="13">
        <f t="shared" si="23"/>
        <v>197500</v>
      </c>
      <c r="G216" s="45" t="s">
        <v>654</v>
      </c>
      <c r="H216" s="42">
        <v>2022</v>
      </c>
      <c r="I216" s="42">
        <v>2023</v>
      </c>
      <c r="J216" s="42" t="s">
        <v>195</v>
      </c>
      <c r="K216" s="42" t="s">
        <v>656</v>
      </c>
      <c r="L216" s="2"/>
    </row>
    <row r="217" spans="1:12" ht="47.45" customHeight="1" x14ac:dyDescent="0.2">
      <c r="A217" s="22">
        <f t="shared" si="24"/>
        <v>159</v>
      </c>
      <c r="B217" s="45" t="s">
        <v>643</v>
      </c>
      <c r="C217" s="23">
        <v>432000</v>
      </c>
      <c r="D217" s="23">
        <f t="shared" si="22"/>
        <v>216000</v>
      </c>
      <c r="E217" s="23"/>
      <c r="F217" s="13">
        <f t="shared" si="23"/>
        <v>216000</v>
      </c>
      <c r="G217" s="45" t="s">
        <v>650</v>
      </c>
      <c r="H217" s="42">
        <v>2022</v>
      </c>
      <c r="I217" s="42">
        <v>2023</v>
      </c>
      <c r="J217" s="42" t="s">
        <v>195</v>
      </c>
      <c r="K217" s="42" t="s">
        <v>651</v>
      </c>
      <c r="L217" s="2"/>
    </row>
    <row r="218" spans="1:12" ht="47.45" customHeight="1" x14ac:dyDescent="0.2">
      <c r="A218" s="22">
        <f t="shared" si="24"/>
        <v>160</v>
      </c>
      <c r="B218" s="45" t="s">
        <v>653</v>
      </c>
      <c r="C218" s="23">
        <v>1100000</v>
      </c>
      <c r="D218" s="23">
        <f t="shared" si="22"/>
        <v>550000</v>
      </c>
      <c r="E218" s="23"/>
      <c r="F218" s="13">
        <f t="shared" si="23"/>
        <v>550000</v>
      </c>
      <c r="G218" s="45" t="s">
        <v>650</v>
      </c>
      <c r="H218" s="42">
        <v>2022</v>
      </c>
      <c r="I218" s="42">
        <v>2023</v>
      </c>
      <c r="J218" s="42" t="s">
        <v>195</v>
      </c>
      <c r="K218" s="42" t="s">
        <v>2</v>
      </c>
      <c r="L218" s="2"/>
    </row>
    <row r="219" spans="1:12" ht="47.45" customHeight="1" x14ac:dyDescent="0.2">
      <c r="A219" s="22">
        <f>A218+1</f>
        <v>161</v>
      </c>
      <c r="B219" s="45" t="s">
        <v>652</v>
      </c>
      <c r="C219" s="23">
        <v>300000</v>
      </c>
      <c r="D219" s="23">
        <f t="shared" si="22"/>
        <v>150000</v>
      </c>
      <c r="E219" s="23"/>
      <c r="F219" s="13">
        <f t="shared" si="23"/>
        <v>150000</v>
      </c>
      <c r="G219" s="45" t="s">
        <v>650</v>
      </c>
      <c r="H219" s="42">
        <v>2022</v>
      </c>
      <c r="I219" s="42">
        <v>2023</v>
      </c>
      <c r="J219" s="42" t="s">
        <v>195</v>
      </c>
      <c r="K219" s="42" t="s">
        <v>2</v>
      </c>
      <c r="L219" s="2"/>
    </row>
    <row r="220" spans="1:12" ht="47.45" customHeight="1" x14ac:dyDescent="0.2">
      <c r="A220" s="22">
        <f>A219+1</f>
        <v>162</v>
      </c>
      <c r="B220" s="45" t="s">
        <v>667</v>
      </c>
      <c r="C220" s="23">
        <v>880048</v>
      </c>
      <c r="D220" s="23"/>
      <c r="E220" s="23"/>
      <c r="F220" s="13">
        <v>880048</v>
      </c>
      <c r="G220" s="45" t="s">
        <v>668</v>
      </c>
      <c r="H220" s="42">
        <v>2022</v>
      </c>
      <c r="I220" s="42">
        <v>2023</v>
      </c>
      <c r="J220" s="42" t="s">
        <v>195</v>
      </c>
      <c r="K220" s="42" t="s">
        <v>5</v>
      </c>
      <c r="L220" s="2"/>
    </row>
    <row r="221" spans="1:12" ht="97.9" customHeight="1" x14ac:dyDescent="0.2">
      <c r="A221" s="22">
        <f>A220+1</f>
        <v>163</v>
      </c>
      <c r="B221" s="45" t="s">
        <v>263</v>
      </c>
      <c r="C221" s="23">
        <v>20000000</v>
      </c>
      <c r="D221" s="23">
        <v>500000</v>
      </c>
      <c r="E221" s="23">
        <v>15000000</v>
      </c>
      <c r="F221" s="23">
        <v>4500000</v>
      </c>
      <c r="G221" s="45" t="s">
        <v>502</v>
      </c>
      <c r="H221" s="42">
        <v>2020</v>
      </c>
      <c r="I221" s="42">
        <v>2027</v>
      </c>
      <c r="J221" s="42" t="s">
        <v>195</v>
      </c>
      <c r="K221" s="42" t="s">
        <v>80</v>
      </c>
      <c r="L221" s="2"/>
    </row>
    <row r="222" spans="1:12" ht="204" customHeight="1" x14ac:dyDescent="0.2">
      <c r="A222" s="22">
        <f t="shared" si="24"/>
        <v>164</v>
      </c>
      <c r="B222" s="45" t="s">
        <v>362</v>
      </c>
      <c r="C222" s="19">
        <v>4000000</v>
      </c>
      <c r="D222" s="19">
        <v>600000</v>
      </c>
      <c r="E222" s="19">
        <v>3400000</v>
      </c>
      <c r="F222" s="11"/>
      <c r="G222" s="45" t="s">
        <v>494</v>
      </c>
      <c r="H222" s="42">
        <v>2021</v>
      </c>
      <c r="I222" s="42">
        <v>2027</v>
      </c>
      <c r="J222" s="42" t="s">
        <v>195</v>
      </c>
      <c r="K222" s="42" t="s">
        <v>80</v>
      </c>
      <c r="L222" s="2"/>
    </row>
    <row r="223" spans="1:12" ht="71.45" customHeight="1" x14ac:dyDescent="0.2">
      <c r="A223" s="22">
        <f t="shared" si="24"/>
        <v>165</v>
      </c>
      <c r="B223" s="45" t="s">
        <v>131</v>
      </c>
      <c r="C223" s="19">
        <v>150000</v>
      </c>
      <c r="D223" s="19">
        <v>22500</v>
      </c>
      <c r="E223" s="19">
        <v>127500</v>
      </c>
      <c r="F223" s="11"/>
      <c r="G223" s="45" t="s">
        <v>308</v>
      </c>
      <c r="H223" s="42">
        <v>2022</v>
      </c>
      <c r="I223" s="42">
        <v>2025</v>
      </c>
      <c r="J223" s="42" t="s">
        <v>195</v>
      </c>
      <c r="K223" s="42" t="s">
        <v>132</v>
      </c>
      <c r="L223" s="2"/>
    </row>
    <row r="224" spans="1:12" ht="89.45" customHeight="1" x14ac:dyDescent="0.2">
      <c r="A224" s="22">
        <f t="shared" si="24"/>
        <v>166</v>
      </c>
      <c r="B224" s="45" t="s">
        <v>581</v>
      </c>
      <c r="C224" s="19">
        <v>900000</v>
      </c>
      <c r="D224" s="19">
        <v>0</v>
      </c>
      <c r="E224" s="19">
        <v>900000</v>
      </c>
      <c r="F224" s="19">
        <v>0</v>
      </c>
      <c r="G224" s="45" t="s">
        <v>582</v>
      </c>
      <c r="H224" s="42">
        <v>2022</v>
      </c>
      <c r="I224" s="42">
        <v>2027</v>
      </c>
      <c r="J224" s="45" t="s">
        <v>195</v>
      </c>
      <c r="K224" s="42" t="s">
        <v>583</v>
      </c>
      <c r="L224" s="2"/>
    </row>
    <row r="225" spans="1:12" ht="46.9" customHeight="1" x14ac:dyDescent="0.2">
      <c r="A225" s="22">
        <f t="shared" si="24"/>
        <v>167</v>
      </c>
      <c r="B225" s="45" t="s">
        <v>647</v>
      </c>
      <c r="C225" s="19">
        <v>200000</v>
      </c>
      <c r="D225" s="19">
        <v>0</v>
      </c>
      <c r="E225" s="19">
        <v>200000</v>
      </c>
      <c r="F225" s="19">
        <v>0</v>
      </c>
      <c r="G225" s="45" t="s">
        <v>679</v>
      </c>
      <c r="H225" s="42">
        <v>2022</v>
      </c>
      <c r="I225" s="42">
        <v>2027</v>
      </c>
      <c r="J225" s="45" t="s">
        <v>195</v>
      </c>
      <c r="K225" s="42" t="s">
        <v>80</v>
      </c>
      <c r="L225" s="2"/>
    </row>
    <row r="226" spans="1:12" ht="84.6" customHeight="1" x14ac:dyDescent="0.2">
      <c r="A226" s="22">
        <f t="shared" si="24"/>
        <v>168</v>
      </c>
      <c r="B226" s="45" t="s">
        <v>638</v>
      </c>
      <c r="C226" s="19">
        <v>2051923.9</v>
      </c>
      <c r="D226" s="19">
        <f>C226-F226</f>
        <v>351923.89999999991</v>
      </c>
      <c r="E226" s="19"/>
      <c r="F226" s="19">
        <v>1700000</v>
      </c>
      <c r="G226" s="45" t="s">
        <v>683</v>
      </c>
      <c r="H226" s="42">
        <v>2021</v>
      </c>
      <c r="I226" s="42">
        <v>2023</v>
      </c>
      <c r="J226" s="42" t="s">
        <v>195</v>
      </c>
      <c r="K226" s="42" t="s">
        <v>2</v>
      </c>
      <c r="L226" s="2"/>
    </row>
    <row r="227" spans="1:12" ht="17.45" customHeight="1" x14ac:dyDescent="0.2">
      <c r="A227" s="16" t="s">
        <v>623</v>
      </c>
      <c r="B227" s="45"/>
      <c r="C227" s="16"/>
      <c r="D227" s="16"/>
      <c r="E227" s="16"/>
      <c r="F227" s="16"/>
      <c r="G227" s="45"/>
      <c r="H227" s="42"/>
      <c r="I227" s="42"/>
      <c r="J227" s="42"/>
      <c r="K227" s="42"/>
      <c r="L227" s="2"/>
    </row>
    <row r="228" spans="1:12" ht="40.9" customHeight="1" x14ac:dyDescent="0.2">
      <c r="A228" s="7">
        <f>A226+1</f>
        <v>169</v>
      </c>
      <c r="B228" s="45" t="s">
        <v>229</v>
      </c>
      <c r="C228" s="19">
        <v>1000000</v>
      </c>
      <c r="D228" s="19">
        <v>150000</v>
      </c>
      <c r="E228" s="19">
        <v>850000</v>
      </c>
      <c r="F228" s="11"/>
      <c r="G228" s="45" t="s">
        <v>309</v>
      </c>
      <c r="H228" s="42">
        <v>2022</v>
      </c>
      <c r="I228" s="42">
        <v>2027</v>
      </c>
      <c r="J228" s="42" t="s">
        <v>195</v>
      </c>
      <c r="K228" s="42"/>
      <c r="L228" s="2"/>
    </row>
    <row r="229" spans="1:12" ht="19.899999999999999" customHeight="1" x14ac:dyDescent="0.2">
      <c r="A229" s="6"/>
      <c r="B229" s="46"/>
      <c r="C229" s="24">
        <f>SUM(C206:C228)</f>
        <v>103634552.5</v>
      </c>
      <c r="D229" s="24">
        <f>SUM(D206:D228)</f>
        <v>16824209.039999999</v>
      </c>
      <c r="E229" s="24">
        <f>SUM(E206:E228)</f>
        <v>77642782</v>
      </c>
      <c r="F229" s="24">
        <f>SUM(F206:F228)</f>
        <v>9167561.4600000009</v>
      </c>
      <c r="G229" s="45"/>
      <c r="H229" s="42"/>
      <c r="I229" s="8"/>
      <c r="J229" s="8"/>
      <c r="K229" s="26"/>
      <c r="L229" s="2"/>
    </row>
    <row r="230" spans="1:12" ht="15.6" customHeight="1" x14ac:dyDescent="0.2">
      <c r="A230" s="84" t="s">
        <v>97</v>
      </c>
      <c r="B230" s="84"/>
      <c r="C230" s="84"/>
      <c r="D230" s="84"/>
      <c r="E230" s="84"/>
      <c r="F230" s="27"/>
      <c r="G230" s="84"/>
      <c r="H230" s="84"/>
      <c r="I230" s="84"/>
      <c r="J230" s="84"/>
      <c r="K230" s="84"/>
      <c r="L230" s="2"/>
    </row>
    <row r="231" spans="1:12" ht="18.600000000000001" customHeight="1" x14ac:dyDescent="0.2">
      <c r="A231" s="16" t="s">
        <v>624</v>
      </c>
      <c r="B231" s="44"/>
      <c r="C231" s="16"/>
      <c r="D231" s="16"/>
      <c r="E231" s="16"/>
      <c r="F231" s="4"/>
      <c r="G231" s="45"/>
      <c r="H231" s="42"/>
      <c r="I231" s="8"/>
      <c r="J231" s="8"/>
      <c r="K231" s="8"/>
      <c r="L231" s="2"/>
    </row>
    <row r="232" spans="1:12" ht="207" customHeight="1" x14ac:dyDescent="0.2">
      <c r="A232" s="17">
        <f>A228+1</f>
        <v>170</v>
      </c>
      <c r="B232" s="45" t="s">
        <v>230</v>
      </c>
      <c r="C232" s="19">
        <v>10000000</v>
      </c>
      <c r="D232" s="19">
        <v>1500000</v>
      </c>
      <c r="E232" s="11">
        <v>0</v>
      </c>
      <c r="F232" s="19">
        <v>8500000</v>
      </c>
      <c r="G232" s="45" t="s">
        <v>670</v>
      </c>
      <c r="H232" s="42">
        <v>2021</v>
      </c>
      <c r="I232" s="42">
        <v>2027</v>
      </c>
      <c r="J232" s="42" t="s">
        <v>195</v>
      </c>
      <c r="K232" s="42" t="s">
        <v>507</v>
      </c>
      <c r="L232" s="2"/>
    </row>
    <row r="233" spans="1:12" ht="21" customHeight="1" x14ac:dyDescent="0.2">
      <c r="A233" s="5"/>
      <c r="B233" s="45"/>
      <c r="C233" s="4"/>
      <c r="D233" s="4"/>
      <c r="E233" s="4"/>
      <c r="F233" s="4"/>
      <c r="G233" s="45"/>
      <c r="H233" s="42"/>
      <c r="I233" s="8"/>
      <c r="J233" s="8"/>
      <c r="K233" s="26"/>
      <c r="L233" s="2"/>
    </row>
    <row r="234" spans="1:12" ht="21" customHeight="1" x14ac:dyDescent="0.2">
      <c r="A234" s="16" t="s">
        <v>625</v>
      </c>
      <c r="B234" s="45"/>
      <c r="C234" s="16"/>
      <c r="D234" s="16"/>
      <c r="E234" s="16"/>
      <c r="F234" s="4"/>
      <c r="G234" s="45"/>
      <c r="H234" s="42"/>
      <c r="I234" s="11"/>
      <c r="J234" s="11"/>
      <c r="K234" s="8"/>
      <c r="L234" s="2"/>
    </row>
    <row r="235" spans="1:12" ht="67.150000000000006" customHeight="1" x14ac:dyDescent="0.2">
      <c r="A235" s="22">
        <f>A232+1</f>
        <v>171</v>
      </c>
      <c r="B235" s="45" t="s">
        <v>186</v>
      </c>
      <c r="C235" s="19">
        <v>5000000</v>
      </c>
      <c r="D235" s="19">
        <v>750000</v>
      </c>
      <c r="E235" s="19">
        <v>4250000</v>
      </c>
      <c r="F235" s="11">
        <v>0</v>
      </c>
      <c r="G235" s="45" t="s">
        <v>363</v>
      </c>
      <c r="H235" s="42">
        <v>2021</v>
      </c>
      <c r="I235" s="42">
        <v>2026</v>
      </c>
      <c r="J235" s="42" t="s">
        <v>231</v>
      </c>
      <c r="K235" s="42" t="s">
        <v>2</v>
      </c>
      <c r="L235" s="2"/>
    </row>
    <row r="236" spans="1:12" ht="67.150000000000006" customHeight="1" x14ac:dyDescent="0.2">
      <c r="A236" s="22">
        <f>A235+1</f>
        <v>172</v>
      </c>
      <c r="B236" s="45" t="s">
        <v>664</v>
      </c>
      <c r="C236" s="19">
        <v>2000000</v>
      </c>
      <c r="D236" s="19">
        <f>C236*15/100</f>
        <v>300000</v>
      </c>
      <c r="F236" s="19">
        <f>C236*85/100</f>
        <v>1700000</v>
      </c>
      <c r="G236" s="45" t="s">
        <v>665</v>
      </c>
      <c r="H236" s="42">
        <v>2022</v>
      </c>
      <c r="I236" s="42">
        <v>2025</v>
      </c>
      <c r="J236" s="42" t="s">
        <v>666</v>
      </c>
      <c r="K236" s="42" t="s">
        <v>2</v>
      </c>
      <c r="L236" s="2"/>
    </row>
    <row r="237" spans="1:12" ht="375.6" customHeight="1" x14ac:dyDescent="0.2">
      <c r="A237" s="22">
        <f>A236+1</f>
        <v>173</v>
      </c>
      <c r="B237" s="45" t="s">
        <v>185</v>
      </c>
      <c r="C237" s="19">
        <v>560600</v>
      </c>
      <c r="D237" s="19">
        <v>560600</v>
      </c>
      <c r="E237" s="11">
        <v>0</v>
      </c>
      <c r="F237" s="11">
        <v>0</v>
      </c>
      <c r="G237" s="53" t="s">
        <v>503</v>
      </c>
      <c r="H237" s="42">
        <v>2021</v>
      </c>
      <c r="I237" s="42">
        <v>2027</v>
      </c>
      <c r="J237" s="42" t="s">
        <v>195</v>
      </c>
      <c r="K237" s="42" t="s">
        <v>491</v>
      </c>
      <c r="L237" s="2"/>
    </row>
    <row r="238" spans="1:12" ht="363" customHeight="1" x14ac:dyDescent="0.2">
      <c r="A238" s="22">
        <f t="shared" ref="A238:A243" si="25">A237+1</f>
        <v>174</v>
      </c>
      <c r="B238" s="45" t="s">
        <v>264</v>
      </c>
      <c r="C238" s="19">
        <v>3000000</v>
      </c>
      <c r="D238" s="19">
        <v>300000</v>
      </c>
      <c r="E238" s="19">
        <v>2700000</v>
      </c>
      <c r="F238" s="11"/>
      <c r="G238" s="45" t="s">
        <v>365</v>
      </c>
      <c r="H238" s="42">
        <v>2021</v>
      </c>
      <c r="I238" s="42">
        <v>2027</v>
      </c>
      <c r="J238" s="42" t="s">
        <v>195</v>
      </c>
      <c r="K238" s="42" t="s">
        <v>80</v>
      </c>
      <c r="L238" s="2"/>
    </row>
    <row r="239" spans="1:12" ht="106.9" customHeight="1" x14ac:dyDescent="0.2">
      <c r="A239" s="22">
        <f t="shared" si="25"/>
        <v>175</v>
      </c>
      <c r="B239" s="45" t="s">
        <v>77</v>
      </c>
      <c r="C239" s="23">
        <v>6100</v>
      </c>
      <c r="D239" s="23">
        <v>6100</v>
      </c>
      <c r="E239" s="13">
        <v>0</v>
      </c>
      <c r="F239" s="13">
        <v>0</v>
      </c>
      <c r="G239" s="45" t="s">
        <v>364</v>
      </c>
      <c r="H239" s="42">
        <v>2021</v>
      </c>
      <c r="I239" s="42">
        <v>2027</v>
      </c>
      <c r="J239" s="42" t="s">
        <v>195</v>
      </c>
      <c r="K239" s="42" t="s">
        <v>80</v>
      </c>
      <c r="L239" s="2"/>
    </row>
    <row r="240" spans="1:12" ht="138.6" customHeight="1" x14ac:dyDescent="0.2">
      <c r="A240" s="22">
        <f t="shared" si="25"/>
        <v>176</v>
      </c>
      <c r="B240" s="45" t="s">
        <v>141</v>
      </c>
      <c r="C240" s="19">
        <v>6000000</v>
      </c>
      <c r="D240" s="19">
        <v>900000</v>
      </c>
      <c r="E240" s="19">
        <v>5100000</v>
      </c>
      <c r="F240" s="11">
        <v>0</v>
      </c>
      <c r="G240" s="45" t="s">
        <v>366</v>
      </c>
      <c r="H240" s="42">
        <v>2021</v>
      </c>
      <c r="I240" s="42">
        <v>2025</v>
      </c>
      <c r="J240" s="42" t="s">
        <v>142</v>
      </c>
      <c r="K240" s="42" t="s">
        <v>127</v>
      </c>
      <c r="L240" s="2"/>
    </row>
    <row r="241" spans="1:12" ht="78.599999999999994" customHeight="1" x14ac:dyDescent="0.2">
      <c r="A241" s="22">
        <f t="shared" si="25"/>
        <v>177</v>
      </c>
      <c r="B241" s="45" t="s">
        <v>143</v>
      </c>
      <c r="C241" s="19">
        <v>200000</v>
      </c>
      <c r="D241" s="19">
        <v>30000</v>
      </c>
      <c r="E241" s="19">
        <v>170000</v>
      </c>
      <c r="F241" s="11">
        <v>0</v>
      </c>
      <c r="G241" s="45" t="s">
        <v>367</v>
      </c>
      <c r="H241" s="42">
        <v>2021</v>
      </c>
      <c r="I241" s="42">
        <v>2027</v>
      </c>
      <c r="J241" s="42" t="s">
        <v>195</v>
      </c>
      <c r="K241" s="42" t="s">
        <v>127</v>
      </c>
      <c r="L241" s="2"/>
    </row>
    <row r="242" spans="1:12" ht="55.9" customHeight="1" x14ac:dyDescent="0.2">
      <c r="A242" s="22">
        <f t="shared" si="25"/>
        <v>178</v>
      </c>
      <c r="B242" s="45" t="s">
        <v>151</v>
      </c>
      <c r="C242" s="19">
        <v>250000</v>
      </c>
      <c r="D242" s="19">
        <v>37500</v>
      </c>
      <c r="E242" s="19">
        <v>212500</v>
      </c>
      <c r="F242" s="11"/>
      <c r="G242" s="45" t="s">
        <v>152</v>
      </c>
      <c r="H242" s="42">
        <v>2020</v>
      </c>
      <c r="I242" s="42">
        <v>2026</v>
      </c>
      <c r="J242" s="42" t="s">
        <v>195</v>
      </c>
      <c r="K242" s="42" t="s">
        <v>368</v>
      </c>
      <c r="L242" s="2"/>
    </row>
    <row r="243" spans="1:12" ht="132" customHeight="1" x14ac:dyDescent="0.2">
      <c r="A243" s="22">
        <f t="shared" si="25"/>
        <v>179</v>
      </c>
      <c r="B243" s="45" t="s">
        <v>271</v>
      </c>
      <c r="C243" s="19">
        <v>50000</v>
      </c>
      <c r="D243" s="11"/>
      <c r="E243" s="11">
        <v>0</v>
      </c>
      <c r="F243" s="19">
        <v>50000</v>
      </c>
      <c r="G243" s="45" t="s">
        <v>495</v>
      </c>
      <c r="H243" s="42">
        <v>2021</v>
      </c>
      <c r="I243" s="42">
        <v>2027</v>
      </c>
      <c r="J243" s="42" t="s">
        <v>195</v>
      </c>
      <c r="K243" s="42" t="s">
        <v>80</v>
      </c>
      <c r="L243" s="2"/>
    </row>
    <row r="244" spans="1:12" ht="9" customHeight="1" x14ac:dyDescent="0.2">
      <c r="A244" s="6"/>
      <c r="B244" s="45"/>
      <c r="C244" s="4"/>
      <c r="D244" s="4"/>
      <c r="E244" s="4"/>
      <c r="F244" s="4"/>
      <c r="G244" s="45"/>
      <c r="H244" s="42"/>
      <c r="I244" s="42"/>
      <c r="J244" s="42"/>
      <c r="K244" s="42"/>
      <c r="L244" s="2"/>
    </row>
    <row r="245" spans="1:12" ht="16.149999999999999" customHeight="1" x14ac:dyDescent="0.2">
      <c r="A245" s="16" t="s">
        <v>626</v>
      </c>
      <c r="B245" s="45"/>
      <c r="C245" s="16"/>
      <c r="D245" s="16"/>
      <c r="E245" s="16"/>
      <c r="F245" s="16"/>
      <c r="G245" s="45"/>
      <c r="H245" s="42"/>
      <c r="I245" s="42"/>
      <c r="J245" s="42"/>
      <c r="K245" s="42"/>
      <c r="L245" s="2"/>
    </row>
    <row r="246" spans="1:12" ht="98.45" customHeight="1" x14ac:dyDescent="0.2">
      <c r="A246" s="17">
        <f>A243+1</f>
        <v>180</v>
      </c>
      <c r="B246" s="45" t="s">
        <v>78</v>
      </c>
      <c r="C246" s="23">
        <v>130000</v>
      </c>
      <c r="D246" s="23">
        <v>13000</v>
      </c>
      <c r="E246" s="13">
        <v>0</v>
      </c>
      <c r="F246" s="23">
        <v>117000</v>
      </c>
      <c r="G246" s="49" t="s">
        <v>677</v>
      </c>
      <c r="H246" s="42">
        <v>2021</v>
      </c>
      <c r="I246" s="42">
        <v>2027</v>
      </c>
      <c r="J246" s="42" t="s">
        <v>195</v>
      </c>
      <c r="K246" s="42" t="s">
        <v>80</v>
      </c>
      <c r="L246" s="2"/>
    </row>
    <row r="247" spans="1:12" ht="28.9" customHeight="1" x14ac:dyDescent="0.2">
      <c r="A247" s="17">
        <f>A246+1</f>
        <v>181</v>
      </c>
      <c r="B247" s="45" t="s">
        <v>153</v>
      </c>
      <c r="C247" s="23">
        <v>50000</v>
      </c>
      <c r="D247" s="29"/>
      <c r="E247" s="13"/>
      <c r="F247" s="23">
        <v>50000</v>
      </c>
      <c r="G247" s="45" t="s">
        <v>154</v>
      </c>
      <c r="H247" s="42">
        <v>2021</v>
      </c>
      <c r="I247" s="42">
        <v>2027</v>
      </c>
      <c r="J247" s="42" t="s">
        <v>195</v>
      </c>
      <c r="K247" s="42" t="s">
        <v>3</v>
      </c>
      <c r="L247" s="2"/>
    </row>
    <row r="248" spans="1:12" ht="149.44999999999999" customHeight="1" x14ac:dyDescent="0.2">
      <c r="A248" s="17">
        <f t="shared" ref="A248:A256" si="26">A247+1</f>
        <v>182</v>
      </c>
      <c r="B248" s="45" t="s">
        <v>270</v>
      </c>
      <c r="C248" s="23">
        <v>300000</v>
      </c>
      <c r="D248" s="23">
        <f>C248*15/100</f>
        <v>45000</v>
      </c>
      <c r="E248" s="23">
        <f>C248*85/100</f>
        <v>255000</v>
      </c>
      <c r="F248" s="13">
        <v>0</v>
      </c>
      <c r="G248" s="45" t="s">
        <v>661</v>
      </c>
      <c r="H248" s="42">
        <v>2021</v>
      </c>
      <c r="I248" s="42">
        <v>2027</v>
      </c>
      <c r="J248" s="42" t="s">
        <v>195</v>
      </c>
      <c r="K248" s="42" t="s">
        <v>80</v>
      </c>
      <c r="L248" s="2"/>
    </row>
    <row r="249" spans="1:12" ht="35.450000000000003" customHeight="1" x14ac:dyDescent="0.2">
      <c r="A249" s="17">
        <f t="shared" si="26"/>
        <v>183</v>
      </c>
      <c r="B249" s="45" t="s">
        <v>106</v>
      </c>
      <c r="C249" s="23">
        <v>554299</v>
      </c>
      <c r="D249" s="23">
        <v>554299</v>
      </c>
      <c r="E249" s="13">
        <v>0</v>
      </c>
      <c r="F249" s="13">
        <v>0</v>
      </c>
      <c r="G249" s="45" t="s">
        <v>310</v>
      </c>
      <c r="H249" s="42">
        <v>2021</v>
      </c>
      <c r="I249" s="42">
        <v>2027</v>
      </c>
      <c r="J249" s="42" t="s">
        <v>195</v>
      </c>
      <c r="K249" s="42" t="s">
        <v>107</v>
      </c>
      <c r="L249" s="2"/>
    </row>
    <row r="250" spans="1:12" ht="33" customHeight="1" x14ac:dyDescent="0.2">
      <c r="A250" s="17">
        <f t="shared" si="26"/>
        <v>184</v>
      </c>
      <c r="B250" s="45" t="s">
        <v>232</v>
      </c>
      <c r="C250" s="23">
        <v>5000</v>
      </c>
      <c r="D250" s="13">
        <v>500</v>
      </c>
      <c r="E250" s="23">
        <v>4500</v>
      </c>
      <c r="F250" s="13">
        <v>0</v>
      </c>
      <c r="G250" s="45" t="s">
        <v>112</v>
      </c>
      <c r="H250" s="42">
        <v>2021</v>
      </c>
      <c r="I250" s="42">
        <v>2023</v>
      </c>
      <c r="J250" s="42" t="s">
        <v>195</v>
      </c>
      <c r="K250" s="42" t="s">
        <v>107</v>
      </c>
      <c r="L250" s="2"/>
    </row>
    <row r="251" spans="1:12" ht="42" customHeight="1" x14ac:dyDescent="0.2">
      <c r="A251" s="17">
        <f t="shared" si="26"/>
        <v>185</v>
      </c>
      <c r="B251" s="45" t="s">
        <v>113</v>
      </c>
      <c r="C251" s="23">
        <v>50000</v>
      </c>
      <c r="D251" s="23">
        <v>50000</v>
      </c>
      <c r="E251" s="13">
        <v>0</v>
      </c>
      <c r="F251" s="13">
        <v>0</v>
      </c>
      <c r="G251" s="45" t="s">
        <v>114</v>
      </c>
      <c r="H251" s="42">
        <v>2018</v>
      </c>
      <c r="I251" s="42">
        <v>2023</v>
      </c>
      <c r="J251" s="42" t="s">
        <v>195</v>
      </c>
      <c r="K251" s="42" t="s">
        <v>107</v>
      </c>
      <c r="L251" s="2"/>
    </row>
    <row r="252" spans="1:12" ht="126.6" customHeight="1" x14ac:dyDescent="0.2">
      <c r="A252" s="17">
        <f t="shared" si="26"/>
        <v>186</v>
      </c>
      <c r="B252" s="45" t="s">
        <v>274</v>
      </c>
      <c r="C252" s="23">
        <v>100000</v>
      </c>
      <c r="D252" s="23">
        <v>20000</v>
      </c>
      <c r="E252" s="23">
        <v>80000</v>
      </c>
      <c r="F252" s="13"/>
      <c r="G252" s="45" t="s">
        <v>663</v>
      </c>
      <c r="H252" s="42">
        <v>2022</v>
      </c>
      <c r="I252" s="42">
        <v>2025</v>
      </c>
      <c r="J252" s="42" t="s">
        <v>195</v>
      </c>
      <c r="K252" s="42" t="s">
        <v>80</v>
      </c>
      <c r="L252" s="2"/>
    </row>
    <row r="253" spans="1:12" ht="60" customHeight="1" x14ac:dyDescent="0.2">
      <c r="A253" s="17">
        <f t="shared" si="26"/>
        <v>187</v>
      </c>
      <c r="B253" s="45" t="s">
        <v>129</v>
      </c>
      <c r="C253" s="23">
        <v>300000</v>
      </c>
      <c r="D253" s="13">
        <v>0</v>
      </c>
      <c r="E253" s="23">
        <v>300000</v>
      </c>
      <c r="F253" s="13"/>
      <c r="G253" s="45" t="s">
        <v>130</v>
      </c>
      <c r="H253" s="42">
        <v>2021</v>
      </c>
      <c r="I253" s="42">
        <v>2027</v>
      </c>
      <c r="J253" s="42" t="s">
        <v>195</v>
      </c>
      <c r="K253" s="42" t="s">
        <v>128</v>
      </c>
      <c r="L253" s="2"/>
    </row>
    <row r="254" spans="1:12" ht="101.45" customHeight="1" x14ac:dyDescent="0.2">
      <c r="A254" s="17">
        <f t="shared" si="26"/>
        <v>188</v>
      </c>
      <c r="B254" s="45" t="s">
        <v>233</v>
      </c>
      <c r="C254" s="23">
        <v>30000</v>
      </c>
      <c r="D254" s="13">
        <v>0</v>
      </c>
      <c r="E254" s="23">
        <v>30000</v>
      </c>
      <c r="F254" s="13"/>
      <c r="G254" s="45" t="s">
        <v>137</v>
      </c>
      <c r="H254" s="42">
        <v>2021</v>
      </c>
      <c r="I254" s="42">
        <v>2025</v>
      </c>
      <c r="J254" s="42" t="s">
        <v>195</v>
      </c>
      <c r="K254" s="42" t="s">
        <v>107</v>
      </c>
      <c r="L254" s="2"/>
    </row>
    <row r="255" spans="1:12" ht="82.15" customHeight="1" x14ac:dyDescent="0.2">
      <c r="A255" s="17">
        <f t="shared" si="26"/>
        <v>189</v>
      </c>
      <c r="B255" s="45" t="s">
        <v>560</v>
      </c>
      <c r="C255" s="23">
        <v>155618</v>
      </c>
      <c r="D255" s="13">
        <v>0</v>
      </c>
      <c r="E255" s="23">
        <f>C255</f>
        <v>155618</v>
      </c>
      <c r="F255" s="13"/>
      <c r="G255" s="45" t="s">
        <v>559</v>
      </c>
      <c r="H255" s="42">
        <v>2021</v>
      </c>
      <c r="I255" s="42">
        <v>2022</v>
      </c>
      <c r="J255" s="42" t="s">
        <v>195</v>
      </c>
      <c r="K255" s="42" t="s">
        <v>561</v>
      </c>
      <c r="L255" s="2"/>
    </row>
    <row r="256" spans="1:12" ht="37.9" customHeight="1" x14ac:dyDescent="0.2">
      <c r="A256" s="17">
        <f t="shared" si="26"/>
        <v>190</v>
      </c>
      <c r="B256" s="45" t="s">
        <v>115</v>
      </c>
      <c r="C256" s="23">
        <v>30000</v>
      </c>
      <c r="D256" s="23">
        <v>30000</v>
      </c>
      <c r="E256" s="13">
        <v>0</v>
      </c>
      <c r="F256" s="13">
        <v>0</v>
      </c>
      <c r="G256" s="45" t="s">
        <v>119</v>
      </c>
      <c r="H256" s="42">
        <v>2018</v>
      </c>
      <c r="I256" s="42">
        <v>2022</v>
      </c>
      <c r="J256" s="42" t="s">
        <v>195</v>
      </c>
      <c r="K256" s="42" t="s">
        <v>107</v>
      </c>
      <c r="L256" s="2"/>
    </row>
    <row r="257" spans="1:12" ht="25.15" customHeight="1" x14ac:dyDescent="0.2">
      <c r="A257" s="6"/>
      <c r="B257" s="46"/>
      <c r="C257" s="24">
        <f>SUM(C232:C256)</f>
        <v>28771617</v>
      </c>
      <c r="D257" s="24">
        <f>SUM(D232:D256)</f>
        <v>5096999</v>
      </c>
      <c r="E257" s="24">
        <f>SUM(E232:E256)</f>
        <v>13257618</v>
      </c>
      <c r="F257" s="24">
        <f>SUM(F232:F256)</f>
        <v>10417000</v>
      </c>
      <c r="G257" s="45"/>
      <c r="H257" s="41"/>
      <c r="I257" s="41"/>
      <c r="J257" s="41"/>
      <c r="K257" s="41"/>
      <c r="L257" s="2"/>
    </row>
    <row r="258" spans="1:12" ht="19.899999999999999" customHeight="1" x14ac:dyDescent="0.2">
      <c r="A258" s="84" t="s">
        <v>462</v>
      </c>
      <c r="B258" s="84"/>
      <c r="C258" s="84"/>
      <c r="D258" s="84"/>
      <c r="E258" s="27"/>
      <c r="F258" s="27"/>
      <c r="G258" s="27"/>
      <c r="H258" s="27"/>
      <c r="I258" s="27"/>
      <c r="J258" s="27"/>
      <c r="K258" s="27"/>
      <c r="L258" s="2"/>
    </row>
    <row r="259" spans="1:12" ht="19.149999999999999" customHeight="1" x14ac:dyDescent="0.2">
      <c r="A259" s="16" t="s">
        <v>627</v>
      </c>
      <c r="B259" s="44"/>
      <c r="C259" s="16"/>
      <c r="D259" s="16"/>
      <c r="E259" s="16"/>
      <c r="F259" s="4"/>
      <c r="G259" s="45"/>
      <c r="H259" s="41"/>
      <c r="I259" s="41"/>
      <c r="J259" s="41"/>
      <c r="K259" s="41"/>
      <c r="L259" s="2"/>
    </row>
    <row r="260" spans="1:12" ht="50.45" customHeight="1" x14ac:dyDescent="0.2">
      <c r="A260" s="22">
        <f>A256+1</f>
        <v>191</v>
      </c>
      <c r="B260" s="45" t="s">
        <v>45</v>
      </c>
      <c r="C260" s="19">
        <v>400000</v>
      </c>
      <c r="D260" s="19">
        <v>60000</v>
      </c>
      <c r="E260" s="19">
        <v>340000</v>
      </c>
      <c r="F260" s="11">
        <v>0</v>
      </c>
      <c r="G260" s="45" t="s">
        <v>369</v>
      </c>
      <c r="H260" s="42">
        <v>2021</v>
      </c>
      <c r="I260" s="42">
        <v>2026</v>
      </c>
      <c r="J260" s="42" t="s">
        <v>195</v>
      </c>
      <c r="K260" s="42" t="s">
        <v>2</v>
      </c>
      <c r="L260" s="2"/>
    </row>
    <row r="261" spans="1:12" ht="183.6" customHeight="1" x14ac:dyDescent="0.2">
      <c r="A261" s="22">
        <f>A260+1</f>
        <v>192</v>
      </c>
      <c r="B261" s="45" t="s">
        <v>530</v>
      </c>
      <c r="C261" s="19">
        <v>500000</v>
      </c>
      <c r="D261" s="19">
        <v>75000</v>
      </c>
      <c r="E261" s="19">
        <v>425000</v>
      </c>
      <c r="F261" s="11">
        <v>0</v>
      </c>
      <c r="G261" s="45" t="s">
        <v>496</v>
      </c>
      <c r="H261" s="42">
        <v>2021</v>
      </c>
      <c r="I261" s="42">
        <v>2025</v>
      </c>
      <c r="J261" s="42" t="s">
        <v>195</v>
      </c>
      <c r="K261" s="42" t="s">
        <v>80</v>
      </c>
      <c r="L261" s="2"/>
    </row>
    <row r="262" spans="1:12" ht="59.45" customHeight="1" x14ac:dyDescent="0.2">
      <c r="A262" s="22">
        <f>A261+1</f>
        <v>193</v>
      </c>
      <c r="B262" s="45" t="s">
        <v>116</v>
      </c>
      <c r="C262" s="23">
        <v>100000</v>
      </c>
      <c r="D262" s="23">
        <v>100000</v>
      </c>
      <c r="E262" s="13">
        <v>0</v>
      </c>
      <c r="F262" s="13">
        <v>0</v>
      </c>
      <c r="G262" s="45" t="s">
        <v>370</v>
      </c>
      <c r="H262" s="42">
        <v>2021</v>
      </c>
      <c r="I262" s="42">
        <v>2027</v>
      </c>
      <c r="J262" s="42" t="s">
        <v>195</v>
      </c>
      <c r="K262" s="42" t="s">
        <v>108</v>
      </c>
      <c r="L262" s="2"/>
    </row>
    <row r="263" spans="1:12" ht="9" customHeight="1" x14ac:dyDescent="0.2">
      <c r="A263" s="22"/>
      <c r="B263" s="45"/>
      <c r="C263" s="4"/>
      <c r="D263" s="4"/>
      <c r="E263" s="4"/>
      <c r="F263" s="4"/>
      <c r="G263" s="45"/>
      <c r="H263" s="42"/>
      <c r="I263" s="42"/>
      <c r="J263" s="42"/>
      <c r="K263" s="42"/>
      <c r="L263" s="2"/>
    </row>
    <row r="264" spans="1:12" ht="18.600000000000001" customHeight="1" x14ac:dyDescent="0.2">
      <c r="A264" s="16" t="s">
        <v>628</v>
      </c>
      <c r="B264" s="45"/>
      <c r="C264" s="16"/>
      <c r="D264" s="16"/>
      <c r="E264" s="16"/>
      <c r="F264" s="16"/>
      <c r="G264" s="45"/>
      <c r="H264" s="42"/>
      <c r="I264" s="42"/>
      <c r="J264" s="42"/>
      <c r="K264" s="42"/>
      <c r="L264" s="2"/>
    </row>
    <row r="265" spans="1:12" ht="76.150000000000006" customHeight="1" x14ac:dyDescent="0.2">
      <c r="A265" s="17">
        <f>+A262+1</f>
        <v>194</v>
      </c>
      <c r="B265" s="45" t="s">
        <v>187</v>
      </c>
      <c r="C265" s="19">
        <v>10000000</v>
      </c>
      <c r="D265" s="19">
        <v>1500000</v>
      </c>
      <c r="E265" s="11">
        <v>0</v>
      </c>
      <c r="F265" s="19">
        <v>8500000</v>
      </c>
      <c r="G265" s="45" t="s">
        <v>669</v>
      </c>
      <c r="H265" s="42">
        <v>2020</v>
      </c>
      <c r="I265" s="42">
        <v>2026</v>
      </c>
      <c r="J265" s="42" t="s">
        <v>195</v>
      </c>
      <c r="K265" s="42" t="s">
        <v>2</v>
      </c>
      <c r="L265" s="2"/>
    </row>
    <row r="266" spans="1:12" ht="196.5" customHeight="1" x14ac:dyDescent="0.2">
      <c r="A266" s="17">
        <f>A265+1</f>
        <v>195</v>
      </c>
      <c r="B266" s="45" t="s">
        <v>703</v>
      </c>
      <c r="C266" s="19">
        <v>2000000</v>
      </c>
      <c r="D266" s="19">
        <v>300000</v>
      </c>
      <c r="E266" s="19">
        <v>1700000</v>
      </c>
      <c r="F266" s="11">
        <v>0</v>
      </c>
      <c r="G266" s="77" t="s">
        <v>704</v>
      </c>
      <c r="H266" s="42">
        <v>2020</v>
      </c>
      <c r="I266" s="42">
        <v>2027</v>
      </c>
      <c r="J266" s="42" t="s">
        <v>195</v>
      </c>
      <c r="K266" s="42" t="s">
        <v>2</v>
      </c>
      <c r="L266" s="2"/>
    </row>
    <row r="267" spans="1:12" ht="61.9" customHeight="1" x14ac:dyDescent="0.2">
      <c r="A267" s="17">
        <f>A266+1</f>
        <v>196</v>
      </c>
      <c r="B267" s="45" t="s">
        <v>74</v>
      </c>
      <c r="C267" s="23">
        <v>38000</v>
      </c>
      <c r="D267" s="23">
        <v>38000</v>
      </c>
      <c r="E267" s="13">
        <v>0</v>
      </c>
      <c r="F267" s="13">
        <v>0</v>
      </c>
      <c r="G267" s="45" t="s">
        <v>371</v>
      </c>
      <c r="H267" s="42">
        <v>2021</v>
      </c>
      <c r="I267" s="42">
        <v>2027</v>
      </c>
      <c r="J267" s="42" t="s">
        <v>195</v>
      </c>
      <c r="K267" s="42" t="s">
        <v>80</v>
      </c>
      <c r="L267" s="2"/>
    </row>
    <row r="268" spans="1:12" ht="138.6" customHeight="1" x14ac:dyDescent="0.2">
      <c r="A268" s="17">
        <f t="shared" ref="A268:A270" si="27">A267+1</f>
        <v>197</v>
      </c>
      <c r="B268" s="45" t="s">
        <v>269</v>
      </c>
      <c r="C268" s="23">
        <v>117500</v>
      </c>
      <c r="D268" s="23">
        <v>117500</v>
      </c>
      <c r="E268" s="13">
        <v>0</v>
      </c>
      <c r="F268" s="13">
        <v>0</v>
      </c>
      <c r="G268" s="45" t="s">
        <v>373</v>
      </c>
      <c r="H268" s="42">
        <v>2021</v>
      </c>
      <c r="I268" s="42">
        <v>2027</v>
      </c>
      <c r="J268" s="42" t="s">
        <v>195</v>
      </c>
      <c r="K268" s="42" t="s">
        <v>372</v>
      </c>
      <c r="L268" s="2"/>
    </row>
    <row r="269" spans="1:12" ht="48.6" customHeight="1" x14ac:dyDescent="0.2">
      <c r="A269" s="17">
        <f t="shared" si="27"/>
        <v>198</v>
      </c>
      <c r="B269" s="45" t="s">
        <v>585</v>
      </c>
      <c r="C269" s="23">
        <v>400000</v>
      </c>
      <c r="D269" s="23">
        <v>0</v>
      </c>
      <c r="E269" s="23">
        <v>400000</v>
      </c>
      <c r="F269" s="23">
        <v>0</v>
      </c>
      <c r="G269" s="45" t="s">
        <v>584</v>
      </c>
      <c r="H269" s="42">
        <v>2022</v>
      </c>
      <c r="I269" s="42">
        <v>2027</v>
      </c>
      <c r="J269" s="42" t="s">
        <v>195</v>
      </c>
      <c r="K269" s="42" t="s">
        <v>107</v>
      </c>
      <c r="L269" s="2"/>
    </row>
    <row r="270" spans="1:12" ht="38.450000000000003" customHeight="1" x14ac:dyDescent="0.2">
      <c r="A270" s="17">
        <f t="shared" si="27"/>
        <v>199</v>
      </c>
      <c r="B270" s="45" t="s">
        <v>148</v>
      </c>
      <c r="C270" s="23">
        <v>70000</v>
      </c>
      <c r="D270" s="23">
        <v>70000</v>
      </c>
      <c r="E270" s="13"/>
      <c r="F270" s="13"/>
      <c r="G270" s="45" t="s">
        <v>149</v>
      </c>
      <c r="H270" s="42">
        <v>2020</v>
      </c>
      <c r="I270" s="42">
        <v>2026</v>
      </c>
      <c r="J270" s="42" t="s">
        <v>195</v>
      </c>
      <c r="K270" s="42" t="s">
        <v>8</v>
      </c>
      <c r="L270" s="2"/>
    </row>
    <row r="271" spans="1:12" ht="9.6" customHeight="1" x14ac:dyDescent="0.2">
      <c r="A271" s="6"/>
      <c r="B271" s="45"/>
      <c r="C271" s="4"/>
      <c r="D271" s="4"/>
      <c r="E271" s="4"/>
      <c r="F271" s="4"/>
      <c r="G271" s="45"/>
      <c r="H271" s="42"/>
      <c r="I271" s="42"/>
      <c r="J271" s="42"/>
      <c r="K271" s="42"/>
      <c r="L271" s="2"/>
    </row>
    <row r="272" spans="1:12" ht="18" customHeight="1" x14ac:dyDescent="0.2">
      <c r="A272" s="16" t="s">
        <v>629</v>
      </c>
      <c r="B272" s="45"/>
      <c r="C272" s="16"/>
      <c r="D272" s="4"/>
      <c r="E272" s="4"/>
      <c r="F272" s="4"/>
      <c r="G272" s="45"/>
      <c r="H272" s="42"/>
      <c r="I272" s="42"/>
      <c r="J272" s="42"/>
      <c r="K272" s="42"/>
      <c r="L272" s="2"/>
    </row>
    <row r="273" spans="1:12" ht="27.6" customHeight="1" x14ac:dyDescent="0.2">
      <c r="A273" s="22">
        <f>A270+1</f>
        <v>200</v>
      </c>
      <c r="B273" s="45" t="s">
        <v>265</v>
      </c>
      <c r="C273" s="23">
        <v>200000</v>
      </c>
      <c r="D273" s="23">
        <v>20000</v>
      </c>
      <c r="E273" s="23">
        <v>180000</v>
      </c>
      <c r="F273" s="13">
        <v>0</v>
      </c>
      <c r="G273" s="45" t="s">
        <v>311</v>
      </c>
      <c r="H273" s="42">
        <v>2021</v>
      </c>
      <c r="I273" s="42">
        <v>2027</v>
      </c>
      <c r="J273" s="42" t="s">
        <v>195</v>
      </c>
      <c r="K273" s="42" t="s">
        <v>82</v>
      </c>
      <c r="L273" s="2"/>
    </row>
    <row r="274" spans="1:12" ht="16.899999999999999" customHeight="1" x14ac:dyDescent="0.2">
      <c r="A274" s="6"/>
      <c r="B274" s="46"/>
      <c r="C274" s="24">
        <f>SUM(C260:C273)</f>
        <v>13825500</v>
      </c>
      <c r="D274" s="24">
        <f>SUM(D260:D273)</f>
        <v>2280500</v>
      </c>
      <c r="E274" s="24">
        <f>SUM(E260:E273)</f>
        <v>3045000</v>
      </c>
      <c r="F274" s="24">
        <f>SUM(F260:F273)</f>
        <v>8500000</v>
      </c>
      <c r="G274" s="45"/>
      <c r="H274" s="41"/>
      <c r="I274" s="41"/>
      <c r="J274" s="41"/>
      <c r="K274" s="41"/>
      <c r="L274" s="2"/>
    </row>
    <row r="275" spans="1:12" ht="19.149999999999999" customHeight="1" x14ac:dyDescent="0.2">
      <c r="A275" s="84" t="s">
        <v>463</v>
      </c>
      <c r="B275" s="84"/>
      <c r="C275" s="84"/>
      <c r="D275" s="27"/>
      <c r="E275" s="27"/>
      <c r="F275" s="27"/>
      <c r="G275" s="27"/>
      <c r="H275" s="27"/>
      <c r="I275" s="27"/>
      <c r="J275" s="27"/>
      <c r="K275" s="27"/>
      <c r="L275" s="2"/>
    </row>
    <row r="276" spans="1:12" ht="17.45" customHeight="1" x14ac:dyDescent="0.2">
      <c r="A276" s="16" t="s">
        <v>630</v>
      </c>
      <c r="B276" s="44"/>
      <c r="C276" s="16"/>
      <c r="D276" s="16"/>
      <c r="E276" s="16"/>
      <c r="F276" s="4"/>
      <c r="G276" s="45"/>
      <c r="H276" s="41"/>
      <c r="I276" s="41"/>
      <c r="J276" s="41"/>
      <c r="K276" s="41"/>
      <c r="L276" s="2"/>
    </row>
    <row r="277" spans="1:12" ht="63" customHeight="1" x14ac:dyDescent="0.2">
      <c r="A277" s="22">
        <f>A273+1</f>
        <v>201</v>
      </c>
      <c r="B277" s="45" t="s">
        <v>65</v>
      </c>
      <c r="C277" s="19">
        <v>50000</v>
      </c>
      <c r="D277" s="19">
        <v>7500</v>
      </c>
      <c r="E277" s="11">
        <v>0</v>
      </c>
      <c r="F277" s="19">
        <v>42500</v>
      </c>
      <c r="G277" s="45" t="s">
        <v>374</v>
      </c>
      <c r="H277" s="42">
        <v>2020</v>
      </c>
      <c r="I277" s="42">
        <v>2026</v>
      </c>
      <c r="J277" s="42" t="s">
        <v>195</v>
      </c>
      <c r="K277" s="42" t="s">
        <v>2</v>
      </c>
      <c r="L277" s="2"/>
    </row>
    <row r="278" spans="1:12" ht="42" customHeight="1" x14ac:dyDescent="0.2">
      <c r="A278" s="22">
        <f>A277+1</f>
        <v>202</v>
      </c>
      <c r="B278" s="45" t="s">
        <v>234</v>
      </c>
      <c r="C278" s="19">
        <v>300000</v>
      </c>
      <c r="D278" s="19">
        <v>45000</v>
      </c>
      <c r="E278" s="11">
        <v>0</v>
      </c>
      <c r="F278" s="19">
        <v>255000</v>
      </c>
      <c r="G278" s="45" t="s">
        <v>375</v>
      </c>
      <c r="H278" s="42">
        <v>2021</v>
      </c>
      <c r="I278" s="42">
        <v>2025</v>
      </c>
      <c r="J278" s="42" t="s">
        <v>195</v>
      </c>
      <c r="K278" s="42" t="s">
        <v>80</v>
      </c>
      <c r="L278" s="2"/>
    </row>
    <row r="279" spans="1:12" ht="24" customHeight="1" x14ac:dyDescent="0.2">
      <c r="A279" s="22">
        <f>A278+1</f>
        <v>203</v>
      </c>
      <c r="B279" s="45" t="s">
        <v>188</v>
      </c>
      <c r="C279" s="23">
        <v>150000</v>
      </c>
      <c r="D279" s="13"/>
      <c r="E279" s="13">
        <v>0</v>
      </c>
      <c r="F279" s="23">
        <v>150000</v>
      </c>
      <c r="G279" s="45" t="s">
        <v>189</v>
      </c>
      <c r="H279" s="42">
        <v>2020</v>
      </c>
      <c r="I279" s="42">
        <v>2027</v>
      </c>
      <c r="J279" s="42" t="s">
        <v>195</v>
      </c>
      <c r="K279" s="42" t="s">
        <v>80</v>
      </c>
      <c r="L279" s="2"/>
    </row>
    <row r="280" spans="1:12" ht="15.6" customHeight="1" x14ac:dyDescent="0.2">
      <c r="A280" s="6"/>
      <c r="B280" s="45"/>
      <c r="C280" s="4"/>
      <c r="D280" s="4"/>
      <c r="E280" s="4"/>
      <c r="F280" s="4"/>
      <c r="G280" s="45"/>
      <c r="H280" s="42"/>
      <c r="I280" s="42"/>
      <c r="J280" s="42"/>
      <c r="K280" s="42"/>
      <c r="L280" s="2"/>
    </row>
    <row r="281" spans="1:12" ht="18" customHeight="1" x14ac:dyDescent="0.2">
      <c r="A281" s="16" t="s">
        <v>631</v>
      </c>
      <c r="B281" s="45"/>
      <c r="C281" s="16"/>
      <c r="D281" s="16"/>
      <c r="E281" s="16"/>
      <c r="F281" s="4"/>
      <c r="G281" s="45"/>
      <c r="H281" s="42"/>
      <c r="I281" s="42"/>
      <c r="J281" s="42"/>
      <c r="K281" s="42"/>
      <c r="L281" s="2"/>
    </row>
    <row r="282" spans="1:12" ht="70.900000000000006" customHeight="1" x14ac:dyDescent="0.2">
      <c r="A282" s="17">
        <f>A279+1</f>
        <v>204</v>
      </c>
      <c r="B282" s="45" t="s">
        <v>157</v>
      </c>
      <c r="C282" s="23">
        <v>20000</v>
      </c>
      <c r="D282" s="23">
        <v>20000</v>
      </c>
      <c r="E282" s="13">
        <v>0</v>
      </c>
      <c r="F282" s="13">
        <v>0</v>
      </c>
      <c r="G282" s="45" t="s">
        <v>376</v>
      </c>
      <c r="H282" s="42">
        <v>2020</v>
      </c>
      <c r="I282" s="42">
        <v>2027</v>
      </c>
      <c r="J282" s="42" t="s">
        <v>195</v>
      </c>
      <c r="K282" s="42" t="s">
        <v>80</v>
      </c>
      <c r="L282" s="2"/>
    </row>
    <row r="283" spans="1:12" ht="103.9" customHeight="1" x14ac:dyDescent="0.2">
      <c r="A283" s="17">
        <f>A282+1</f>
        <v>205</v>
      </c>
      <c r="B283" s="45" t="s">
        <v>497</v>
      </c>
      <c r="C283" s="23">
        <v>77000</v>
      </c>
      <c r="D283" s="23">
        <v>77000</v>
      </c>
      <c r="E283" s="13">
        <v>0</v>
      </c>
      <c r="F283" s="13">
        <v>0</v>
      </c>
      <c r="G283" s="45" t="s">
        <v>498</v>
      </c>
      <c r="H283" s="42">
        <v>2021</v>
      </c>
      <c r="I283" s="42">
        <v>2027</v>
      </c>
      <c r="J283" s="42" t="s">
        <v>195</v>
      </c>
      <c r="K283" s="42" t="s">
        <v>80</v>
      </c>
      <c r="L283" s="2"/>
    </row>
    <row r="284" spans="1:12" ht="31.9" customHeight="1" x14ac:dyDescent="0.2">
      <c r="A284" s="17">
        <f>A283+1</f>
        <v>206</v>
      </c>
      <c r="B284" s="45" t="s">
        <v>377</v>
      </c>
      <c r="C284" s="23">
        <v>17000</v>
      </c>
      <c r="D284" s="23">
        <v>17000</v>
      </c>
      <c r="E284" s="23">
        <v>0</v>
      </c>
      <c r="F284" s="23">
        <v>0</v>
      </c>
      <c r="G284" s="45" t="s">
        <v>312</v>
      </c>
      <c r="H284" s="42">
        <v>2021</v>
      </c>
      <c r="I284" s="42">
        <v>2027</v>
      </c>
      <c r="J284" s="42" t="s">
        <v>195</v>
      </c>
      <c r="K284" s="42" t="s">
        <v>80</v>
      </c>
      <c r="L284" s="2"/>
    </row>
    <row r="285" spans="1:12" ht="18" customHeight="1" x14ac:dyDescent="0.2">
      <c r="A285" s="6"/>
      <c r="B285" s="46"/>
      <c r="C285" s="24">
        <f>SUM(C277:C284)</f>
        <v>614000</v>
      </c>
      <c r="D285" s="24">
        <f t="shared" ref="D285:F285" si="28">SUM(D277:D284)</f>
        <v>166500</v>
      </c>
      <c r="E285" s="24">
        <f t="shared" si="28"/>
        <v>0</v>
      </c>
      <c r="F285" s="24">
        <f t="shared" si="28"/>
        <v>447500</v>
      </c>
      <c r="G285" s="45"/>
      <c r="H285" s="49"/>
      <c r="I285" s="49"/>
      <c r="J285" s="49"/>
      <c r="K285" s="49"/>
      <c r="L285" s="2"/>
    </row>
    <row r="286" spans="1:12" ht="18.600000000000001" customHeight="1" x14ac:dyDescent="0.2">
      <c r="A286" s="84" t="s">
        <v>98</v>
      </c>
      <c r="B286" s="84"/>
      <c r="C286" s="84"/>
      <c r="D286" s="84"/>
      <c r="E286" s="84"/>
      <c r="F286" s="84"/>
      <c r="G286" s="84"/>
      <c r="H286" s="84"/>
      <c r="I286" s="84"/>
      <c r="J286" s="84"/>
      <c r="K286" s="84"/>
      <c r="L286" s="2"/>
    </row>
    <row r="287" spans="1:12" ht="21.6" customHeight="1" x14ac:dyDescent="0.2">
      <c r="A287" s="16" t="s">
        <v>632</v>
      </c>
      <c r="B287" s="44"/>
      <c r="C287" s="16"/>
      <c r="D287" s="4"/>
      <c r="E287" s="4"/>
      <c r="F287" s="4"/>
      <c r="G287" s="45"/>
      <c r="H287" s="49"/>
      <c r="I287" s="49"/>
      <c r="J287" s="49"/>
      <c r="K287" s="49"/>
      <c r="L287" s="2"/>
    </row>
    <row r="288" spans="1:12" ht="44.45" customHeight="1" x14ac:dyDescent="0.2">
      <c r="A288" s="17">
        <f>277+1</f>
        <v>278</v>
      </c>
      <c r="B288" s="45" t="s">
        <v>79</v>
      </c>
      <c r="C288" s="23">
        <v>7900</v>
      </c>
      <c r="D288" s="23">
        <v>7000</v>
      </c>
      <c r="E288" s="13">
        <v>0</v>
      </c>
      <c r="F288" s="13">
        <v>900</v>
      </c>
      <c r="G288" s="45" t="s">
        <v>268</v>
      </c>
      <c r="H288" s="42">
        <v>2021</v>
      </c>
      <c r="I288" s="42">
        <v>2027</v>
      </c>
      <c r="J288" s="42" t="s">
        <v>195</v>
      </c>
      <c r="K288" s="42" t="s">
        <v>80</v>
      </c>
      <c r="L288" s="2"/>
    </row>
    <row r="289" spans="1:12" ht="50.45" customHeight="1" x14ac:dyDescent="0.2">
      <c r="A289" s="17">
        <f t="shared" ref="A289:A290" si="29">A288+1</f>
        <v>279</v>
      </c>
      <c r="B289" s="45" t="s">
        <v>87</v>
      </c>
      <c r="C289" s="23">
        <v>50000</v>
      </c>
      <c r="D289" s="23">
        <v>50000</v>
      </c>
      <c r="E289" s="13">
        <v>0</v>
      </c>
      <c r="F289" s="13">
        <v>0</v>
      </c>
      <c r="G289" s="45" t="s">
        <v>378</v>
      </c>
      <c r="H289" s="42">
        <v>2021</v>
      </c>
      <c r="I289" s="42">
        <v>2027</v>
      </c>
      <c r="J289" s="42" t="s">
        <v>195</v>
      </c>
      <c r="K289" s="42" t="s">
        <v>80</v>
      </c>
      <c r="L289" s="2"/>
    </row>
    <row r="290" spans="1:12" ht="61.9" customHeight="1" x14ac:dyDescent="0.2">
      <c r="A290" s="17">
        <f t="shared" si="29"/>
        <v>280</v>
      </c>
      <c r="B290" s="45" t="s">
        <v>71</v>
      </c>
      <c r="C290" s="19">
        <v>200000</v>
      </c>
      <c r="D290" s="11">
        <v>0</v>
      </c>
      <c r="E290" s="11"/>
      <c r="F290" s="19">
        <v>200000</v>
      </c>
      <c r="G290" s="45" t="s">
        <v>379</v>
      </c>
      <c r="H290" s="42">
        <v>2021</v>
      </c>
      <c r="I290" s="42">
        <v>2027</v>
      </c>
      <c r="J290" s="42" t="s">
        <v>195</v>
      </c>
      <c r="K290" s="42" t="s">
        <v>80</v>
      </c>
      <c r="L290" s="2"/>
    </row>
    <row r="291" spans="1:12" ht="13.9" customHeight="1" x14ac:dyDescent="0.2">
      <c r="A291" s="6"/>
      <c r="B291" s="46"/>
      <c r="C291" s="4"/>
      <c r="D291" s="4"/>
      <c r="E291" s="4"/>
      <c r="F291" s="4"/>
      <c r="G291" s="45"/>
      <c r="H291" s="42"/>
      <c r="I291" s="42"/>
      <c r="J291" s="42"/>
      <c r="K291" s="42"/>
      <c r="L291" s="2"/>
    </row>
    <row r="292" spans="1:12" ht="16.899999999999999" customHeight="1" x14ac:dyDescent="0.2">
      <c r="A292" s="16" t="s">
        <v>633</v>
      </c>
      <c r="B292" s="44"/>
      <c r="C292" s="16"/>
      <c r="D292" s="16"/>
      <c r="E292" s="16"/>
      <c r="F292" s="16"/>
      <c r="G292" s="45"/>
      <c r="H292" s="42"/>
      <c r="I292" s="42"/>
      <c r="J292" s="42"/>
      <c r="K292" s="42"/>
      <c r="L292" s="2"/>
    </row>
    <row r="293" spans="1:12" ht="164.45" customHeight="1" x14ac:dyDescent="0.2">
      <c r="A293" s="17">
        <f>A290+1</f>
        <v>281</v>
      </c>
      <c r="B293" s="45" t="s">
        <v>235</v>
      </c>
      <c r="C293" s="19">
        <v>500000</v>
      </c>
      <c r="D293" s="19">
        <v>75000</v>
      </c>
      <c r="E293" s="19">
        <v>425000</v>
      </c>
      <c r="F293" s="11">
        <v>0</v>
      </c>
      <c r="G293" s="45" t="s">
        <v>380</v>
      </c>
      <c r="H293" s="42">
        <v>2021</v>
      </c>
      <c r="I293" s="42">
        <v>2027</v>
      </c>
      <c r="J293" s="42" t="s">
        <v>195</v>
      </c>
      <c r="K293" s="42" t="s">
        <v>80</v>
      </c>
      <c r="L293" s="2"/>
    </row>
    <row r="294" spans="1:12" ht="75" customHeight="1" x14ac:dyDescent="0.2">
      <c r="A294" s="17">
        <f>A293+1</f>
        <v>282</v>
      </c>
      <c r="B294" s="45" t="s">
        <v>66</v>
      </c>
      <c r="C294" s="19">
        <v>40000</v>
      </c>
      <c r="D294" s="19">
        <v>40000</v>
      </c>
      <c r="E294" s="11">
        <v>0</v>
      </c>
      <c r="F294" s="11">
        <v>0</v>
      </c>
      <c r="G294" s="45" t="s">
        <v>381</v>
      </c>
      <c r="H294" s="42">
        <v>2021</v>
      </c>
      <c r="I294" s="42">
        <v>2027</v>
      </c>
      <c r="J294" s="42" t="s">
        <v>195</v>
      </c>
      <c r="K294" s="42" t="s">
        <v>2</v>
      </c>
      <c r="L294" s="2"/>
    </row>
    <row r="295" spans="1:12" ht="39" customHeight="1" x14ac:dyDescent="0.2">
      <c r="A295" s="17">
        <f t="shared" ref="A295:A297" si="30">A294+1</f>
        <v>283</v>
      </c>
      <c r="B295" s="45" t="s">
        <v>67</v>
      </c>
      <c r="C295" s="19">
        <v>40000</v>
      </c>
      <c r="D295" s="19">
        <v>40000</v>
      </c>
      <c r="E295" s="11">
        <v>0</v>
      </c>
      <c r="F295" s="11">
        <v>0</v>
      </c>
      <c r="G295" s="45" t="s">
        <v>68</v>
      </c>
      <c r="H295" s="42">
        <v>2021</v>
      </c>
      <c r="I295" s="42">
        <v>2027</v>
      </c>
      <c r="J295" s="42" t="s">
        <v>225</v>
      </c>
      <c r="K295" s="42" t="s">
        <v>355</v>
      </c>
      <c r="L295" s="2"/>
    </row>
    <row r="296" spans="1:12" ht="28.9" customHeight="1" x14ac:dyDescent="0.2">
      <c r="A296" s="17">
        <f t="shared" si="30"/>
        <v>284</v>
      </c>
      <c r="B296" s="45" t="s">
        <v>4</v>
      </c>
      <c r="C296" s="23">
        <v>40000</v>
      </c>
      <c r="D296" s="23">
        <v>40000</v>
      </c>
      <c r="E296" s="13">
        <v>0</v>
      </c>
      <c r="F296" s="13">
        <v>0</v>
      </c>
      <c r="G296" s="45" t="s">
        <v>4</v>
      </c>
      <c r="H296" s="42">
        <v>2020</v>
      </c>
      <c r="I296" s="42">
        <v>2027</v>
      </c>
      <c r="J296" s="42" t="s">
        <v>195</v>
      </c>
      <c r="K296" s="42" t="s">
        <v>82</v>
      </c>
      <c r="L296" s="2"/>
    </row>
    <row r="297" spans="1:12" ht="24" customHeight="1" x14ac:dyDescent="0.2">
      <c r="A297" s="17">
        <f t="shared" si="30"/>
        <v>285</v>
      </c>
      <c r="B297" s="45" t="s">
        <v>190</v>
      </c>
      <c r="C297" s="23">
        <v>25000</v>
      </c>
      <c r="D297" s="13"/>
      <c r="E297" s="13">
        <v>0</v>
      </c>
      <c r="F297" s="13">
        <v>0</v>
      </c>
      <c r="G297" s="45" t="s">
        <v>291</v>
      </c>
      <c r="H297" s="42">
        <v>2021</v>
      </c>
      <c r="I297" s="42">
        <v>2027</v>
      </c>
      <c r="J297" s="42" t="s">
        <v>195</v>
      </c>
      <c r="K297" s="42" t="s">
        <v>91</v>
      </c>
      <c r="L297" s="2"/>
    </row>
    <row r="298" spans="1:12" ht="12.6" customHeight="1" x14ac:dyDescent="0.2">
      <c r="A298" s="5"/>
      <c r="B298" s="46"/>
      <c r="C298" s="24">
        <f>SUM(C288:C297)</f>
        <v>902900</v>
      </c>
      <c r="D298" s="24">
        <f>SUM(D288:D297)</f>
        <v>252000</v>
      </c>
      <c r="E298" s="24">
        <f>SUM(E288:E297)</f>
        <v>425000</v>
      </c>
      <c r="F298" s="24">
        <f>SUM(F288:F297)</f>
        <v>200900</v>
      </c>
      <c r="G298" s="46"/>
      <c r="H298" s="8"/>
      <c r="I298" s="8"/>
      <c r="J298" s="4"/>
      <c r="K298" s="20"/>
      <c r="L298" s="2"/>
    </row>
    <row r="299" spans="1:12" ht="15.6" customHeight="1" x14ac:dyDescent="0.2">
      <c r="A299" s="84" t="s">
        <v>99</v>
      </c>
      <c r="B299" s="84"/>
      <c r="C299" s="84"/>
      <c r="D299" s="84"/>
      <c r="E299" s="84"/>
      <c r="F299" s="84"/>
      <c r="G299" s="99"/>
      <c r="H299" s="99"/>
      <c r="I299" s="27"/>
      <c r="J299" s="27"/>
      <c r="K299" s="27"/>
      <c r="L299" s="2"/>
    </row>
    <row r="300" spans="1:12" ht="15" customHeight="1" x14ac:dyDescent="0.2">
      <c r="A300" s="16" t="s">
        <v>634</v>
      </c>
      <c r="B300" s="44"/>
      <c r="C300" s="16"/>
      <c r="D300" s="16"/>
      <c r="E300" s="16"/>
      <c r="F300" s="16"/>
      <c r="G300" s="86"/>
      <c r="H300" s="86"/>
      <c r="I300" s="8"/>
      <c r="J300" s="4"/>
      <c r="K300" s="4"/>
      <c r="L300" s="2"/>
    </row>
    <row r="301" spans="1:12" ht="88.9" customHeight="1" x14ac:dyDescent="0.2">
      <c r="A301" s="22">
        <f>A297+1</f>
        <v>286</v>
      </c>
      <c r="B301" s="45" t="s">
        <v>192</v>
      </c>
      <c r="C301" s="19">
        <v>10000</v>
      </c>
      <c r="D301" s="19">
        <v>10000</v>
      </c>
      <c r="E301" s="11">
        <v>0</v>
      </c>
      <c r="F301" s="11">
        <v>0</v>
      </c>
      <c r="G301" s="45" t="s">
        <v>382</v>
      </c>
      <c r="H301" s="42">
        <v>2021</v>
      </c>
      <c r="I301" s="42">
        <v>2027</v>
      </c>
      <c r="J301" s="42" t="s">
        <v>195</v>
      </c>
      <c r="K301" s="42" t="s">
        <v>2</v>
      </c>
      <c r="L301" s="2"/>
    </row>
    <row r="302" spans="1:12" ht="30.6" customHeight="1" x14ac:dyDescent="0.2">
      <c r="A302" s="22">
        <f>A301+1</f>
        <v>287</v>
      </c>
      <c r="B302" s="45" t="s">
        <v>191</v>
      </c>
      <c r="C302" s="23">
        <v>20000</v>
      </c>
      <c r="D302" s="23">
        <v>8000</v>
      </c>
      <c r="E302" s="23">
        <v>12000</v>
      </c>
      <c r="F302" s="13">
        <v>0</v>
      </c>
      <c r="G302" s="45" t="s">
        <v>76</v>
      </c>
      <c r="H302" s="42">
        <v>2020</v>
      </c>
      <c r="I302" s="42">
        <v>2022</v>
      </c>
      <c r="J302" s="42" t="s">
        <v>313</v>
      </c>
      <c r="K302" s="42" t="s">
        <v>2</v>
      </c>
      <c r="L302" s="2"/>
    </row>
    <row r="303" spans="1:12" ht="9.6" customHeight="1" x14ac:dyDescent="0.2">
      <c r="A303" s="5"/>
      <c r="B303" s="45"/>
      <c r="C303" s="4"/>
      <c r="D303" s="4"/>
      <c r="E303" s="4"/>
      <c r="F303" s="4"/>
      <c r="G303" s="46"/>
      <c r="H303" s="8"/>
      <c r="I303" s="8"/>
      <c r="J303" s="4"/>
      <c r="K303" s="20"/>
      <c r="L303" s="2"/>
    </row>
    <row r="304" spans="1:12" ht="20.45" customHeight="1" x14ac:dyDescent="0.2">
      <c r="A304" s="16" t="s">
        <v>635</v>
      </c>
      <c r="B304" s="45"/>
      <c r="C304" s="16"/>
      <c r="D304" s="16"/>
      <c r="E304" s="16"/>
      <c r="F304" s="4"/>
      <c r="G304" s="86"/>
      <c r="H304" s="86"/>
      <c r="I304" s="8"/>
      <c r="J304" s="4"/>
      <c r="K304" s="4"/>
      <c r="L304" s="2"/>
    </row>
    <row r="305" spans="1:12" ht="26.45" customHeight="1" x14ac:dyDescent="0.2">
      <c r="A305" s="17">
        <f>A302+1</f>
        <v>288</v>
      </c>
      <c r="B305" s="45" t="s">
        <v>193</v>
      </c>
      <c r="C305" s="23">
        <v>70000</v>
      </c>
      <c r="D305" s="23">
        <v>70000</v>
      </c>
      <c r="E305" s="13"/>
      <c r="F305" s="13"/>
      <c r="G305" s="45" t="s">
        <v>194</v>
      </c>
      <c r="H305" s="42">
        <v>2021</v>
      </c>
      <c r="I305" s="42">
        <v>2027</v>
      </c>
      <c r="J305" s="42" t="s">
        <v>195</v>
      </c>
      <c r="K305" s="42" t="s">
        <v>80</v>
      </c>
      <c r="L305" s="2"/>
    </row>
    <row r="306" spans="1:12" ht="40.9" customHeight="1" x14ac:dyDescent="0.2">
      <c r="A306" s="17">
        <f>A305+1</f>
        <v>289</v>
      </c>
      <c r="B306" s="45" t="s">
        <v>145</v>
      </c>
      <c r="C306" s="29">
        <v>25000</v>
      </c>
      <c r="D306" s="29">
        <v>25000</v>
      </c>
      <c r="E306" s="29"/>
      <c r="F306" s="29"/>
      <c r="G306" s="45" t="s">
        <v>146</v>
      </c>
      <c r="H306" s="42">
        <v>2021</v>
      </c>
      <c r="I306" s="42">
        <v>2027</v>
      </c>
      <c r="J306" s="42" t="s">
        <v>195</v>
      </c>
      <c r="K306" s="42" t="s">
        <v>80</v>
      </c>
      <c r="L306" s="2"/>
    </row>
    <row r="307" spans="1:12" ht="61.15" customHeight="1" x14ac:dyDescent="0.2">
      <c r="A307" s="17">
        <f>A306+1</f>
        <v>290</v>
      </c>
      <c r="B307" s="45" t="s">
        <v>164</v>
      </c>
      <c r="C307" s="19">
        <v>4291</v>
      </c>
      <c r="D307" s="11">
        <v>300</v>
      </c>
      <c r="E307" s="11">
        <v>0</v>
      </c>
      <c r="F307" s="11">
        <v>0</v>
      </c>
      <c r="G307" s="45" t="s">
        <v>100</v>
      </c>
      <c r="H307" s="42">
        <v>2021</v>
      </c>
      <c r="I307" s="42">
        <v>2022</v>
      </c>
      <c r="J307" s="42" t="s">
        <v>195</v>
      </c>
      <c r="K307" s="42" t="s">
        <v>472</v>
      </c>
      <c r="L307" s="2"/>
    </row>
    <row r="308" spans="1:12" ht="10.9" customHeight="1" x14ac:dyDescent="0.2">
      <c r="A308" s="5"/>
      <c r="B308" s="47"/>
      <c r="C308" s="32">
        <f>SUM(C301:C307)</f>
        <v>129291</v>
      </c>
      <c r="D308" s="32">
        <f t="shared" ref="D308:F308" si="31">SUM(D301:D307)</f>
        <v>113300</v>
      </c>
      <c r="E308" s="32">
        <f t="shared" si="31"/>
        <v>12000</v>
      </c>
      <c r="F308" s="32">
        <f t="shared" si="31"/>
        <v>0</v>
      </c>
      <c r="G308" s="47"/>
      <c r="H308" s="8"/>
      <c r="I308" s="8"/>
      <c r="J308" s="4"/>
      <c r="K308" s="20"/>
      <c r="L308" s="2"/>
    </row>
  </sheetData>
  <mergeCells count="45">
    <mergeCell ref="G304:H304"/>
    <mergeCell ref="A299:F299"/>
    <mergeCell ref="G299:H299"/>
    <mergeCell ref="G300:H300"/>
    <mergeCell ref="G286:K286"/>
    <mergeCell ref="A286:F286"/>
    <mergeCell ref="A275:C275"/>
    <mergeCell ref="A258:D258"/>
    <mergeCell ref="A230:E230"/>
    <mergeCell ref="G230:K230"/>
    <mergeCell ref="G205:H205"/>
    <mergeCell ref="A204:H204"/>
    <mergeCell ref="A188:H188"/>
    <mergeCell ref="G189:H189"/>
    <mergeCell ref="G184:H184"/>
    <mergeCell ref="A166:E166"/>
    <mergeCell ref="G166:K166"/>
    <mergeCell ref="H173:H174"/>
    <mergeCell ref="I173:I174"/>
    <mergeCell ref="J173:J174"/>
    <mergeCell ref="K173:K174"/>
    <mergeCell ref="C173:C174"/>
    <mergeCell ref="D173:D174"/>
    <mergeCell ref="E173:E174"/>
    <mergeCell ref="F173:F174"/>
    <mergeCell ref="B173:B174"/>
    <mergeCell ref="A173:A174"/>
    <mergeCell ref="A142:K142"/>
    <mergeCell ref="G133:H133"/>
    <mergeCell ref="A118:H118"/>
    <mergeCell ref="A89:K89"/>
    <mergeCell ref="A63:K63"/>
    <mergeCell ref="G50:K50"/>
    <mergeCell ref="A50:E50"/>
    <mergeCell ref="A16:E16"/>
    <mergeCell ref="G16:H16"/>
    <mergeCell ref="J17:K17"/>
    <mergeCell ref="J2:J3"/>
    <mergeCell ref="K2:K3"/>
    <mergeCell ref="A2:A3"/>
    <mergeCell ref="B2:B3"/>
    <mergeCell ref="C2:C3"/>
    <mergeCell ref="D2:F2"/>
    <mergeCell ref="G2:G3"/>
    <mergeCell ref="H2:I2"/>
  </mergeCells>
  <pageMargins left="0.23622047244094491" right="0.23622047244094491" top="0.39370078740157483" bottom="0.35433070866141736" header="0.31496062992125984" footer="0.31496062992125984"/>
  <pageSetup paperSize="9" scale="76" fitToHeight="0" orientation="landscape" r:id="rId1"/>
  <rowBreaks count="24" manualBreakCount="24">
    <brk id="18" max="10" man="1"/>
    <brk id="28" max="16383" man="1"/>
    <brk id="40" max="11" man="1"/>
    <brk id="49" max="16383" man="1"/>
    <brk id="65" max="10" man="1"/>
    <brk id="75" max="10" man="1"/>
    <brk id="84" max="10" man="1"/>
    <brk id="98" max="16383" man="1"/>
    <brk id="113" max="16383" man="1"/>
    <brk id="127" max="10" man="1"/>
    <brk id="141" max="16383" man="1"/>
    <brk id="154" max="10" man="1"/>
    <brk id="165" max="16383" man="1"/>
    <brk id="172" max="10" man="1"/>
    <brk id="187" max="16383" man="1"/>
    <brk id="196" max="10" man="1"/>
    <brk id="221" max="16383" man="1"/>
    <brk id="229" max="16383" man="1"/>
    <brk id="237" max="10" man="1"/>
    <brk id="241" max="10" man="1"/>
    <brk id="252" max="16383" man="1"/>
    <brk id="262" max="16383" man="1"/>
    <brk id="279" max="16383" man="1"/>
    <brk id="29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678A-EF4D-4F15-98FE-959A21DC4F47}">
  <dimension ref="A1:A99"/>
  <sheetViews>
    <sheetView zoomScaleNormal="100" workbookViewId="0">
      <selection activeCell="A36" sqref="A36"/>
    </sheetView>
  </sheetViews>
  <sheetFormatPr defaultRowHeight="15" x14ac:dyDescent="0.25"/>
  <cols>
    <col min="1" max="1" width="121.140625" style="12" customWidth="1"/>
  </cols>
  <sheetData>
    <row r="1" spans="1:1" x14ac:dyDescent="0.25">
      <c r="A1" s="55" t="s">
        <v>705</v>
      </c>
    </row>
    <row r="2" spans="1:1" x14ac:dyDescent="0.25">
      <c r="A2" s="56" t="s">
        <v>388</v>
      </c>
    </row>
    <row r="3" spans="1:1" x14ac:dyDescent="0.25">
      <c r="A3" s="57" t="s">
        <v>389</v>
      </c>
    </row>
    <row r="4" spans="1:1" x14ac:dyDescent="0.25">
      <c r="A4" s="57" t="s">
        <v>390</v>
      </c>
    </row>
    <row r="5" spans="1:1" x14ac:dyDescent="0.25">
      <c r="A5" s="57" t="s">
        <v>391</v>
      </c>
    </row>
    <row r="6" spans="1:1" x14ac:dyDescent="0.25">
      <c r="A6" s="57" t="s">
        <v>392</v>
      </c>
    </row>
    <row r="7" spans="1:1" x14ac:dyDescent="0.25">
      <c r="A7" s="57" t="s">
        <v>393</v>
      </c>
    </row>
    <row r="8" spans="1:1" x14ac:dyDescent="0.25">
      <c r="A8" s="57" t="s">
        <v>394</v>
      </c>
    </row>
    <row r="9" spans="1:1" x14ac:dyDescent="0.25">
      <c r="A9" s="57" t="s">
        <v>395</v>
      </c>
    </row>
    <row r="10" spans="1:1" x14ac:dyDescent="0.25">
      <c r="A10" s="57" t="s">
        <v>396</v>
      </c>
    </row>
    <row r="11" spans="1:1" x14ac:dyDescent="0.25">
      <c r="A11" s="57" t="s">
        <v>397</v>
      </c>
    </row>
    <row r="12" spans="1:1" x14ac:dyDescent="0.25">
      <c r="A12" s="57" t="s">
        <v>573</v>
      </c>
    </row>
    <row r="13" spans="1:1" x14ac:dyDescent="0.25">
      <c r="A13" s="57" t="s">
        <v>398</v>
      </c>
    </row>
    <row r="14" spans="1:1" x14ac:dyDescent="0.25">
      <c r="A14" s="57" t="s">
        <v>399</v>
      </c>
    </row>
    <row r="15" spans="1:1" x14ac:dyDescent="0.25">
      <c r="A15" s="57" t="s">
        <v>400</v>
      </c>
    </row>
    <row r="16" spans="1:1" x14ac:dyDescent="0.25">
      <c r="A16" s="57" t="s">
        <v>401</v>
      </c>
    </row>
    <row r="17" spans="1:1" x14ac:dyDescent="0.25">
      <c r="A17" s="57" t="s">
        <v>572</v>
      </c>
    </row>
    <row r="18" spans="1:1" x14ac:dyDescent="0.25">
      <c r="A18" s="57" t="s">
        <v>571</v>
      </c>
    </row>
    <row r="19" spans="1:1" x14ac:dyDescent="0.25">
      <c r="A19" s="57" t="s">
        <v>402</v>
      </c>
    </row>
    <row r="20" spans="1:1" x14ac:dyDescent="0.25">
      <c r="A20" s="57" t="s">
        <v>403</v>
      </c>
    </row>
    <row r="21" spans="1:1" x14ac:dyDescent="0.25">
      <c r="A21" s="57" t="s">
        <v>404</v>
      </c>
    </row>
    <row r="22" spans="1:1" x14ac:dyDescent="0.25">
      <c r="A22" s="57" t="s">
        <v>570</v>
      </c>
    </row>
    <row r="23" spans="1:1" x14ac:dyDescent="0.25">
      <c r="A23" s="57" t="s">
        <v>405</v>
      </c>
    </row>
    <row r="24" spans="1:1" x14ac:dyDescent="0.25">
      <c r="A24" s="57" t="s">
        <v>406</v>
      </c>
    </row>
    <row r="25" spans="1:1" x14ac:dyDescent="0.25">
      <c r="A25" s="57" t="s">
        <v>407</v>
      </c>
    </row>
    <row r="26" spans="1:1" x14ac:dyDescent="0.25">
      <c r="A26" s="57" t="s">
        <v>408</v>
      </c>
    </row>
    <row r="27" spans="1:1" x14ac:dyDescent="0.25">
      <c r="A27" s="57" t="s">
        <v>409</v>
      </c>
    </row>
    <row r="28" spans="1:1" x14ac:dyDescent="0.25">
      <c r="A28" s="57" t="s">
        <v>410</v>
      </c>
    </row>
    <row r="29" spans="1:1" x14ac:dyDescent="0.25">
      <c r="A29" s="57" t="s">
        <v>411</v>
      </c>
    </row>
    <row r="30" spans="1:1" x14ac:dyDescent="0.25">
      <c r="A30" s="57" t="s">
        <v>412</v>
      </c>
    </row>
    <row r="31" spans="1:1" x14ac:dyDescent="0.25">
      <c r="A31" s="57" t="s">
        <v>413</v>
      </c>
    </row>
    <row r="32" spans="1:1" x14ac:dyDescent="0.25">
      <c r="A32" s="57" t="s">
        <v>414</v>
      </c>
    </row>
    <row r="33" spans="1:1" x14ac:dyDescent="0.25">
      <c r="A33" s="57" t="s">
        <v>415</v>
      </c>
    </row>
    <row r="34" spans="1:1" x14ac:dyDescent="0.25">
      <c r="A34" s="57" t="s">
        <v>416</v>
      </c>
    </row>
    <row r="35" spans="1:1" x14ac:dyDescent="0.25">
      <c r="A35" s="57" t="s">
        <v>417</v>
      </c>
    </row>
    <row r="36" spans="1:1" x14ac:dyDescent="0.25">
      <c r="A36" s="57" t="s">
        <v>418</v>
      </c>
    </row>
    <row r="37" spans="1:1" x14ac:dyDescent="0.25">
      <c r="A37" s="57" t="s">
        <v>419</v>
      </c>
    </row>
    <row r="38" spans="1:1" x14ac:dyDescent="0.25">
      <c r="A38" s="57" t="s">
        <v>420</v>
      </c>
    </row>
    <row r="39" spans="1:1" x14ac:dyDescent="0.25">
      <c r="A39" s="57" t="s">
        <v>421</v>
      </c>
    </row>
    <row r="40" spans="1:1" x14ac:dyDescent="0.25">
      <c r="A40" s="57" t="s">
        <v>422</v>
      </c>
    </row>
    <row r="41" spans="1:1" x14ac:dyDescent="0.25">
      <c r="A41" s="57" t="s">
        <v>423</v>
      </c>
    </row>
    <row r="42" spans="1:1" x14ac:dyDescent="0.25">
      <c r="A42" s="57" t="s">
        <v>424</v>
      </c>
    </row>
    <row r="43" spans="1:1" x14ac:dyDescent="0.25">
      <c r="A43" s="57" t="s">
        <v>425</v>
      </c>
    </row>
    <row r="44" spans="1:1" x14ac:dyDescent="0.25">
      <c r="A44" s="57" t="s">
        <v>426</v>
      </c>
    </row>
    <row r="45" spans="1:1" x14ac:dyDescent="0.25">
      <c r="A45" s="57" t="s">
        <v>427</v>
      </c>
    </row>
    <row r="46" spans="1:1" x14ac:dyDescent="0.25">
      <c r="A46" s="57" t="s">
        <v>428</v>
      </c>
    </row>
    <row r="47" spans="1:1" x14ac:dyDescent="0.25">
      <c r="A47" s="57" t="s">
        <v>429</v>
      </c>
    </row>
    <row r="48" spans="1:1" x14ac:dyDescent="0.25">
      <c r="A48" s="57" t="s">
        <v>430</v>
      </c>
    </row>
    <row r="49" spans="1:1" x14ac:dyDescent="0.25">
      <c r="A49" s="57" t="s">
        <v>431</v>
      </c>
    </row>
    <row r="50" spans="1:1" x14ac:dyDescent="0.25">
      <c r="A50" s="57" t="s">
        <v>432</v>
      </c>
    </row>
    <row r="51" spans="1:1" x14ac:dyDescent="0.25">
      <c r="A51" s="57" t="s">
        <v>466</v>
      </c>
    </row>
    <row r="52" spans="1:1" x14ac:dyDescent="0.25">
      <c r="A52" s="57" t="s">
        <v>467</v>
      </c>
    </row>
    <row r="53" spans="1:1" x14ac:dyDescent="0.25">
      <c r="A53" s="57" t="s">
        <v>468</v>
      </c>
    </row>
    <row r="54" spans="1:1" x14ac:dyDescent="0.25">
      <c r="A54" s="57" t="s">
        <v>562</v>
      </c>
    </row>
    <row r="55" spans="1:1" x14ac:dyDescent="0.25">
      <c r="A55" s="57" t="s">
        <v>563</v>
      </c>
    </row>
    <row r="56" spans="1:1" x14ac:dyDescent="0.25">
      <c r="A56" s="57" t="s">
        <v>564</v>
      </c>
    </row>
    <row r="57" spans="1:1" x14ac:dyDescent="0.25">
      <c r="A57" s="57" t="s">
        <v>565</v>
      </c>
    </row>
    <row r="58" spans="1:1" x14ac:dyDescent="0.25">
      <c r="A58" s="57" t="s">
        <v>566</v>
      </c>
    </row>
    <row r="59" spans="1:1" x14ac:dyDescent="0.25">
      <c r="A59" s="57" t="s">
        <v>567</v>
      </c>
    </row>
    <row r="60" spans="1:1" x14ac:dyDescent="0.25">
      <c r="A60" s="57" t="s">
        <v>568</v>
      </c>
    </row>
    <row r="61" spans="1:1" x14ac:dyDescent="0.25">
      <c r="A61" s="57" t="s">
        <v>569</v>
      </c>
    </row>
    <row r="62" spans="1:1" x14ac:dyDescent="0.25">
      <c r="A62" s="58" t="s">
        <v>589</v>
      </c>
    </row>
    <row r="63" spans="1:1" x14ac:dyDescent="0.25">
      <c r="A63" s="75"/>
    </row>
    <row r="64" spans="1:1" x14ac:dyDescent="0.25">
      <c r="A64" s="58"/>
    </row>
    <row r="65" spans="1:1" x14ac:dyDescent="0.25">
      <c r="A65" s="59" t="s">
        <v>433</v>
      </c>
    </row>
    <row r="66" spans="1:1" ht="28.15" customHeight="1" x14ac:dyDescent="0.25">
      <c r="A66" s="58" t="s">
        <v>434</v>
      </c>
    </row>
    <row r="67" spans="1:1" ht="30.6" customHeight="1" x14ac:dyDescent="0.25">
      <c r="A67" s="58" t="s">
        <v>435</v>
      </c>
    </row>
    <row r="68" spans="1:1" x14ac:dyDescent="0.25">
      <c r="A68" s="58" t="s">
        <v>436</v>
      </c>
    </row>
    <row r="69" spans="1:1" x14ac:dyDescent="0.25">
      <c r="A69" s="58"/>
    </row>
    <row r="70" spans="1:1" x14ac:dyDescent="0.25">
      <c r="A70" s="58"/>
    </row>
    <row r="71" spans="1:1" x14ac:dyDescent="0.25">
      <c r="A71" s="59" t="s">
        <v>437</v>
      </c>
    </row>
    <row r="72" spans="1:1" x14ac:dyDescent="0.25">
      <c r="A72" s="58" t="s">
        <v>438</v>
      </c>
    </row>
    <row r="73" spans="1:1" x14ac:dyDescent="0.25">
      <c r="A73" s="58" t="s">
        <v>439</v>
      </c>
    </row>
    <row r="74" spans="1:1" x14ac:dyDescent="0.25">
      <c r="A74" s="58" t="s">
        <v>440</v>
      </c>
    </row>
    <row r="75" spans="1:1" x14ac:dyDescent="0.25">
      <c r="A75" s="58" t="s">
        <v>441</v>
      </c>
    </row>
    <row r="76" spans="1:1" x14ac:dyDescent="0.25">
      <c r="A76" s="58" t="s">
        <v>442</v>
      </c>
    </row>
    <row r="77" spans="1:1" x14ac:dyDescent="0.25">
      <c r="A77" s="58" t="s">
        <v>443</v>
      </c>
    </row>
    <row r="78" spans="1:1" x14ac:dyDescent="0.25">
      <c r="A78" s="58" t="s">
        <v>444</v>
      </c>
    </row>
    <row r="79" spans="1:1" x14ac:dyDescent="0.25">
      <c r="A79" s="58" t="s">
        <v>445</v>
      </c>
    </row>
    <row r="80" spans="1:1" x14ac:dyDescent="0.25">
      <c r="A80" s="58"/>
    </row>
    <row r="81" spans="1:1" x14ac:dyDescent="0.25">
      <c r="A81" s="58"/>
    </row>
    <row r="82" spans="1:1" x14ac:dyDescent="0.25">
      <c r="A82" s="59" t="s">
        <v>680</v>
      </c>
    </row>
    <row r="83" spans="1:1" x14ac:dyDescent="0.25">
      <c r="A83" s="58" t="s">
        <v>446</v>
      </c>
    </row>
    <row r="84" spans="1:1" x14ac:dyDescent="0.25">
      <c r="A84" s="58" t="s">
        <v>447</v>
      </c>
    </row>
    <row r="85" spans="1:1" x14ac:dyDescent="0.25">
      <c r="A85" s="58" t="s">
        <v>448</v>
      </c>
    </row>
    <row r="86" spans="1:1" x14ac:dyDescent="0.25">
      <c r="A86" s="58" t="s">
        <v>449</v>
      </c>
    </row>
    <row r="87" spans="1:1" x14ac:dyDescent="0.25">
      <c r="A87" s="58" t="s">
        <v>450</v>
      </c>
    </row>
    <row r="88" spans="1:1" x14ac:dyDescent="0.25">
      <c r="A88" s="58"/>
    </row>
    <row r="89" spans="1:1" x14ac:dyDescent="0.25">
      <c r="A89" s="58"/>
    </row>
    <row r="90" spans="1:1" x14ac:dyDescent="0.25">
      <c r="A90" s="59" t="s">
        <v>451</v>
      </c>
    </row>
    <row r="91" spans="1:1" x14ac:dyDescent="0.25">
      <c r="A91" s="58" t="s">
        <v>452</v>
      </c>
    </row>
    <row r="92" spans="1:1" x14ac:dyDescent="0.25">
      <c r="A92" s="58" t="s">
        <v>453</v>
      </c>
    </row>
    <row r="93" spans="1:1" x14ac:dyDescent="0.25">
      <c r="A93" s="58" t="s">
        <v>454</v>
      </c>
    </row>
    <row r="94" spans="1:1" x14ac:dyDescent="0.25">
      <c r="A94" s="58" t="s">
        <v>455</v>
      </c>
    </row>
    <row r="95" spans="1:1" x14ac:dyDescent="0.25">
      <c r="A95" s="58" t="s">
        <v>456</v>
      </c>
    </row>
    <row r="96" spans="1:1" x14ac:dyDescent="0.25">
      <c r="A96" s="58" t="s">
        <v>457</v>
      </c>
    </row>
    <row r="97" spans="1:1" x14ac:dyDescent="0.25">
      <c r="A97" s="58" t="s">
        <v>458</v>
      </c>
    </row>
    <row r="98" spans="1:1" x14ac:dyDescent="0.25">
      <c r="A98" s="58" t="s">
        <v>590</v>
      </c>
    </row>
    <row r="99" spans="1:1" x14ac:dyDescent="0.25">
      <c r="A99" s="58" t="s">
        <v>591</v>
      </c>
    </row>
  </sheetData>
  <pageMargins left="0.7" right="0.7" top="0.75" bottom="0.75" header="0.3" footer="0.3"/>
  <pageSetup paperSize="9" scale="90" orientation="landscape" r:id="rId1"/>
  <rowBreaks count="1" manualBreakCount="1">
    <brk id="64" man="1"/>
  </rowBreaks>
  <colBreaks count="1" manualBreakCount="1">
    <brk id="1" max="8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769D6-29FE-486F-8B00-D49A8BA1868B}">
  <dimension ref="B2:D19"/>
  <sheetViews>
    <sheetView workbookViewId="0">
      <selection activeCell="B29" sqref="B29"/>
    </sheetView>
  </sheetViews>
  <sheetFormatPr defaultRowHeight="15" x14ac:dyDescent="0.25"/>
  <cols>
    <col min="1" max="1" width="3.140625" customWidth="1"/>
    <col min="2" max="2" width="68.5703125" style="63" customWidth="1"/>
    <col min="3" max="3" width="13.28515625" style="63" customWidth="1"/>
    <col min="4" max="4" width="5.28515625" style="63" customWidth="1"/>
  </cols>
  <sheetData>
    <row r="2" spans="2:4" ht="15.75" thickBot="1" x14ac:dyDescent="0.3"/>
    <row r="3" spans="2:4" ht="15.75" thickBot="1" x14ac:dyDescent="0.3">
      <c r="B3" s="64" t="s">
        <v>541</v>
      </c>
      <c r="C3" s="64" t="s">
        <v>542</v>
      </c>
      <c r="D3" s="65" t="s">
        <v>543</v>
      </c>
    </row>
    <row r="4" spans="2:4" ht="16.5" thickTop="1" thickBot="1" x14ac:dyDescent="0.3">
      <c r="B4" s="66" t="s">
        <v>544</v>
      </c>
      <c r="C4" s="67">
        <f>Investiciju_plans!C15</f>
        <v>2029590</v>
      </c>
      <c r="D4" s="68">
        <f>C4/$C$19</f>
        <v>5.2671195163045241E-3</v>
      </c>
    </row>
    <row r="5" spans="2:4" ht="16.5" thickTop="1" thickBot="1" x14ac:dyDescent="0.3">
      <c r="B5" s="69" t="s">
        <v>545</v>
      </c>
      <c r="C5" s="70">
        <f>Investiciju_plans!C49</f>
        <v>55472390.859999999</v>
      </c>
      <c r="D5" s="68">
        <f t="shared" ref="D5:D18" si="0">C5/$C$19</f>
        <v>0.14395996852309023</v>
      </c>
    </row>
    <row r="6" spans="2:4" ht="16.5" thickTop="1" thickBot="1" x14ac:dyDescent="0.3">
      <c r="B6" s="69" t="s">
        <v>546</v>
      </c>
      <c r="C6" s="71">
        <f>Investiciju_plans!C62</f>
        <v>8626264.5300000012</v>
      </c>
      <c r="D6" s="68">
        <f t="shared" si="0"/>
        <v>2.2386573770450426E-2</v>
      </c>
    </row>
    <row r="7" spans="2:4" ht="16.5" thickTop="1" thickBot="1" x14ac:dyDescent="0.3">
      <c r="B7" s="69" t="s">
        <v>547</v>
      </c>
      <c r="C7" s="70">
        <f>Investiciju_plans!C88</f>
        <v>23687776</v>
      </c>
      <c r="D7" s="68">
        <f t="shared" si="0"/>
        <v>6.147367067607247E-2</v>
      </c>
    </row>
    <row r="8" spans="2:4" ht="16.5" thickTop="1" thickBot="1" x14ac:dyDescent="0.3">
      <c r="B8" s="69" t="s">
        <v>548</v>
      </c>
      <c r="C8" s="71">
        <f>Investiciju_plans!C117</f>
        <v>19374130.550000001</v>
      </c>
      <c r="D8" s="68">
        <f t="shared" si="0"/>
        <v>5.0279051991454785E-2</v>
      </c>
    </row>
    <row r="9" spans="2:4" ht="16.5" thickTop="1" thickBot="1" x14ac:dyDescent="0.3">
      <c r="B9" s="69" t="s">
        <v>549</v>
      </c>
      <c r="C9" s="70">
        <f>Investiciju_plans!C141</f>
        <v>58739864</v>
      </c>
      <c r="D9" s="68">
        <f t="shared" si="0"/>
        <v>0.15243959817474148</v>
      </c>
    </row>
    <row r="10" spans="2:4" ht="16.5" thickTop="1" thickBot="1" x14ac:dyDescent="0.3">
      <c r="B10" s="69" t="s">
        <v>550</v>
      </c>
      <c r="C10" s="71">
        <f>Investiciju_plans!C165</f>
        <v>14854768</v>
      </c>
      <c r="D10" s="68">
        <f t="shared" si="0"/>
        <v>3.8550563632544471E-2</v>
      </c>
    </row>
    <row r="11" spans="2:4" ht="16.5" thickTop="1" thickBot="1" x14ac:dyDescent="0.3">
      <c r="B11" s="69" t="s">
        <v>551</v>
      </c>
      <c r="C11" s="70">
        <f>Investiciju_plans!C187</f>
        <v>38533513</v>
      </c>
      <c r="D11" s="68">
        <f t="shared" si="0"/>
        <v>0.10000079737980287</v>
      </c>
    </row>
    <row r="12" spans="2:4" ht="25.5" thickTop="1" thickBot="1" x14ac:dyDescent="0.3">
      <c r="B12" s="69" t="s">
        <v>552</v>
      </c>
      <c r="C12" s="71">
        <f>Investiciju_plans!C203</f>
        <v>16135900</v>
      </c>
      <c r="D12" s="68">
        <f t="shared" si="0"/>
        <v>4.1875311665478337E-2</v>
      </c>
    </row>
    <row r="13" spans="2:4" ht="16.5" thickTop="1" thickBot="1" x14ac:dyDescent="0.3">
      <c r="B13" s="69" t="s">
        <v>553</v>
      </c>
      <c r="C13" s="70">
        <f>Investiciju_plans!C229</f>
        <v>103634552.5</v>
      </c>
      <c r="D13" s="68">
        <f t="shared" si="0"/>
        <v>0.268948691132808</v>
      </c>
    </row>
    <row r="14" spans="2:4" ht="16.5" thickTop="1" thickBot="1" x14ac:dyDescent="0.3">
      <c r="B14" s="69" t="s">
        <v>554</v>
      </c>
      <c r="C14" s="71">
        <f>Investiciju_plans!C257</f>
        <v>28771617</v>
      </c>
      <c r="D14" s="68">
        <f t="shared" si="0"/>
        <v>7.4667073357840272E-2</v>
      </c>
    </row>
    <row r="15" spans="2:4" ht="16.5" thickTop="1" thickBot="1" x14ac:dyDescent="0.3">
      <c r="B15" s="69" t="s">
        <v>555</v>
      </c>
      <c r="C15" s="70">
        <f>Investiciju_plans!C274</f>
        <v>13825500</v>
      </c>
      <c r="D15" s="68">
        <f t="shared" si="0"/>
        <v>3.5879444061445019E-2</v>
      </c>
    </row>
    <row r="16" spans="2:4" ht="16.5" thickTop="1" thickBot="1" x14ac:dyDescent="0.3">
      <c r="B16" s="69" t="s">
        <v>556</v>
      </c>
      <c r="C16" s="71">
        <f>Investiciju_plans!C285</f>
        <v>614000</v>
      </c>
      <c r="D16" s="73">
        <f t="shared" si="0"/>
        <v>1.5934308816120389E-3</v>
      </c>
    </row>
    <row r="17" spans="2:4" ht="16.5" thickTop="1" thickBot="1" x14ac:dyDescent="0.3">
      <c r="B17" s="69" t="s">
        <v>557</v>
      </c>
      <c r="C17" s="70">
        <f>Investiciju_plans!C298</f>
        <v>902900</v>
      </c>
      <c r="D17" s="73">
        <f t="shared" si="0"/>
        <v>2.3431738485464332E-3</v>
      </c>
    </row>
    <row r="18" spans="2:4" ht="16.5" thickTop="1" thickBot="1" x14ac:dyDescent="0.3">
      <c r="B18" s="69" t="s">
        <v>558</v>
      </c>
      <c r="C18" s="71">
        <f>Investiciju_plans!C308</f>
        <v>129291</v>
      </c>
      <c r="D18" s="74">
        <f t="shared" si="0"/>
        <v>3.3553138780863538E-4</v>
      </c>
    </row>
    <row r="19" spans="2:4" x14ac:dyDescent="0.25">
      <c r="C19" s="72">
        <f>SUM(C4:C18)</f>
        <v>385332057.44</v>
      </c>
    </row>
  </sheetData>
  <pageMargins left="1.0899999999999999" right="0.7" top="0.75" bottom="0.75" header="0.3" footer="0.3"/>
  <pageSetup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Titullapa</vt:lpstr>
      <vt:lpstr>Investiciju_plans</vt:lpstr>
      <vt:lpstr>Pielikums_saraksts_163.projekts</vt:lpstr>
      <vt:lpstr>Kopsavilkums</vt:lpstr>
      <vt:lpstr>Pielikums_saraksts_163.projekts!Print_Area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Laine Veinberga</dc:creator>
  <cp:lastModifiedBy>Sandra Gogule</cp:lastModifiedBy>
  <cp:lastPrinted>2022-12-29T12:12:27Z</cp:lastPrinted>
  <dcterms:created xsi:type="dcterms:W3CDTF">2018-07-17T07:14:19Z</dcterms:created>
  <dcterms:modified xsi:type="dcterms:W3CDTF">2023-02-01T08:39:05Z</dcterms:modified>
</cp:coreProperties>
</file>